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NATIONAL CHAMPIONSHIP\NC 24-25 &amp; 26\"/>
    </mc:Choice>
  </mc:AlternateContent>
  <xr:revisionPtr revIDLastSave="0" documentId="13_ncr:1_{D28F8CA3-A82E-4556-913A-CD2FCF3378DA}" xr6:coauthVersionLast="47" xr6:coauthVersionMax="47" xr10:uidLastSave="{00000000-0000-0000-0000-000000000000}"/>
  <bookViews>
    <workbookView xWindow="-110" yWindow="-110" windowWidth="19420" windowHeight="10300" tabRatio="872" xr2:uid="{00000000-000D-0000-FFFF-FFFF00000000}"/>
  </bookViews>
  <sheets>
    <sheet name="TOTAL as on 1 Dec" sheetId="18" r:id="rId1"/>
    <sheet name="FB 17-21 Nov 25" sheetId="25" r:id="rId2"/>
    <sheet name="BB 23-27 Sep" sheetId="24" r:id="rId3"/>
    <sheet name="PL Sep 25" sheetId="23" r:id="rId4"/>
    <sheet name="ST BB 3X3" sheetId="22" r:id="rId5"/>
    <sheet name="NC Golf" sheetId="21" r:id="rId6"/>
    <sheet name="NC HB" sheetId="20" r:id="rId7"/>
    <sheet name="NC 12 June 25" sheetId="5" r:id="rId8"/>
    <sheet name="RS NC" sheetId="7" r:id="rId9"/>
    <sheet name="TT NC" sheetId="12" r:id="rId10"/>
    <sheet name="BD NC" sheetId="17" r:id="rId11"/>
    <sheet name="VB NC" sheetId="16" r:id="rId12"/>
    <sheet name="TE NC" sheetId="11" r:id="rId13"/>
    <sheet name="BD ST" sheetId="13" r:id="rId14"/>
    <sheet name="BO NC" sheetId="14" r:id="rId15"/>
    <sheet name="SW NC" sheetId="19" r:id="rId16"/>
    <sheet name="FB ST" sheetId="15" r:id="rId17"/>
    <sheet name="time line NC" sheetId="6" r:id="rId18"/>
  </sheets>
  <definedNames>
    <definedName name="_xlnm._FilterDatabase" localSheetId="10" hidden="1">'BD NC'!$A$3:$G$24</definedName>
    <definedName name="_xlnm._FilterDatabase" localSheetId="13" hidden="1">'BD ST'!$A$4:$F$18</definedName>
    <definedName name="_xlnm._FilterDatabase" localSheetId="14" hidden="1">'BO NC'!$A$5:$O$28</definedName>
    <definedName name="_xlnm._FilterDatabase" localSheetId="16" hidden="1">'FB ST'!$A$5:$F$27</definedName>
    <definedName name="_xlnm._FilterDatabase" localSheetId="7" hidden="1">'NC 12 June 25'!$A$1:$G$24</definedName>
    <definedName name="_xlnm._FilterDatabase" localSheetId="8" hidden="1">'RS NC'!$A$5:$O$26</definedName>
    <definedName name="_xlnm._FilterDatabase" localSheetId="12" hidden="1">'TE NC'!$A$5:$Q$19</definedName>
    <definedName name="_xlnm._FilterDatabase" localSheetId="0" hidden="1">'TOTAL as on 1 Dec'!$A$4:$EL$39</definedName>
    <definedName name="_xlnm._FilterDatabase" localSheetId="9" hidden="1">'TT NC'!$A$4:$L$24</definedName>
    <definedName name="_xlnm._FilterDatabase" localSheetId="11" hidden="1">'VB NC'!$A$3:$H$20</definedName>
  </definedNames>
  <calcPr calcId="191029"/>
  <pivotCaches>
    <pivotCache cacheId="0" r:id="rId19"/>
    <pivotCache cacheId="1" r:id="rId20"/>
    <pivotCache cacheId="2" r:id="rId2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L36" i="18" l="1"/>
  <c r="EL37" i="18"/>
  <c r="EL38" i="18"/>
  <c r="EL33" i="18"/>
  <c r="EL31" i="18"/>
  <c r="EL30" i="18"/>
  <c r="EL29" i="18"/>
  <c r="EL28" i="18"/>
  <c r="EL23" i="18"/>
  <c r="EL22" i="18"/>
  <c r="EL21" i="18"/>
  <c r="EL20" i="18"/>
  <c r="EL19" i="18"/>
  <c r="EL17" i="18"/>
  <c r="EL16" i="18"/>
  <c r="EL15" i="18"/>
  <c r="EL13" i="18"/>
  <c r="EL12" i="18"/>
  <c r="EL10" i="18"/>
  <c r="EL9" i="18"/>
  <c r="EL8" i="18"/>
  <c r="EL5" i="18"/>
  <c r="EL7" i="18"/>
  <c r="DQ14" i="18"/>
  <c r="EF14" i="18"/>
  <c r="EJ14" i="18"/>
  <c r="EK38" i="18"/>
  <c r="EK37" i="18"/>
  <c r="EK36" i="18"/>
  <c r="EK33" i="18"/>
  <c r="EK31" i="18"/>
  <c r="EK30" i="18"/>
  <c r="EK29" i="18"/>
  <c r="EK28" i="18"/>
  <c r="EK23" i="18"/>
  <c r="EK22" i="18"/>
  <c r="EK21" i="18"/>
  <c r="EK20" i="18"/>
  <c r="EK19" i="18"/>
  <c r="EK17" i="18"/>
  <c r="EK16" i="18"/>
  <c r="EK15" i="18"/>
  <c r="EK13" i="18"/>
  <c r="EK12" i="18"/>
  <c r="EK10" i="18"/>
  <c r="EK9" i="18"/>
  <c r="EK8" i="18"/>
  <c r="EK7" i="18"/>
  <c r="EK5" i="18"/>
  <c r="EK14" i="18" l="1"/>
  <c r="EL35" i="18"/>
  <c r="EL34" i="18"/>
  <c r="EL32" i="18"/>
  <c r="EL27" i="18"/>
  <c r="EL26" i="18"/>
  <c r="EL25" i="18"/>
  <c r="EL24" i="18"/>
  <c r="EL18" i="18"/>
  <c r="EL11" i="18"/>
  <c r="EL6" i="18"/>
  <c r="EK34" i="18" l="1"/>
  <c r="EK6" i="18"/>
  <c r="EK11" i="18"/>
  <c r="EK18" i="18"/>
  <c r="EK24" i="18"/>
  <c r="EK25" i="18"/>
  <c r="EK26" i="18"/>
  <c r="EK27" i="18"/>
  <c r="EK32" i="18"/>
  <c r="EK35" i="18"/>
</calcChain>
</file>

<file path=xl/sharedStrings.xml><?xml version="1.0" encoding="utf-8"?>
<sst xmlns="http://schemas.openxmlformats.org/spreadsheetml/2006/main" count="1264" uniqueCount="280">
  <si>
    <t>Sr. No</t>
  </si>
  <si>
    <t>Sport</t>
  </si>
  <si>
    <t>Athletics</t>
  </si>
  <si>
    <t>Cricket</t>
  </si>
  <si>
    <t>Quota per State</t>
  </si>
  <si>
    <t>6 M+6 F ATH, 1M+1F CO=12</t>
  </si>
  <si>
    <t>11 M+11 F ATH, 3M+3F CO=28</t>
  </si>
  <si>
    <t>Futsal</t>
  </si>
  <si>
    <t>6 M+6 F ATH, 1M+1F CO=14</t>
  </si>
  <si>
    <t>Handball</t>
  </si>
  <si>
    <t>Netball</t>
  </si>
  <si>
    <t>7 M+7 F ATH, 1M+1F CO=16</t>
  </si>
  <si>
    <t>9 F ATH +  2 CO=11</t>
  </si>
  <si>
    <t>Roller-skating</t>
  </si>
  <si>
    <t>Softball</t>
  </si>
  <si>
    <t>Badminton</t>
  </si>
  <si>
    <t>Basketball</t>
  </si>
  <si>
    <t>Cycling</t>
  </si>
  <si>
    <t>Football</t>
  </si>
  <si>
    <t>Golf</t>
  </si>
  <si>
    <t>Powerlifting</t>
  </si>
  <si>
    <t>3 M+3 F ATH, 1M+1F CO=08</t>
  </si>
  <si>
    <t>12 M+12 F ATH, 3M+3F CO=30</t>
  </si>
  <si>
    <t>4 M+4 F ATH, 1M+1F CO=10</t>
  </si>
  <si>
    <t>2 M+2 F ATH, 1M +1F CO=06</t>
  </si>
  <si>
    <t>Swimming</t>
  </si>
  <si>
    <t>Table Tennis</t>
  </si>
  <si>
    <t>Tennis</t>
  </si>
  <si>
    <t>Volleyball</t>
  </si>
  <si>
    <t>Bocce</t>
  </si>
  <si>
    <t>Dec 24 to Mar 2025</t>
  </si>
  <si>
    <t>To complete</t>
  </si>
  <si>
    <t>June 25 to Dec 2025</t>
  </si>
  <si>
    <t>Format</t>
  </si>
  <si>
    <t>Traditional</t>
  </si>
  <si>
    <t>Unified</t>
  </si>
  <si>
    <t>Traditional &amp; Unified</t>
  </si>
  <si>
    <t>Tentative Dates</t>
  </si>
  <si>
    <t>State offered to host</t>
  </si>
  <si>
    <t>Haryana</t>
  </si>
  <si>
    <t>Jharkhand</t>
  </si>
  <si>
    <t>Delhi</t>
  </si>
  <si>
    <t>Rajasthan</t>
  </si>
  <si>
    <t>Punjab</t>
  </si>
  <si>
    <t>Gujarat</t>
  </si>
  <si>
    <t>Kerala</t>
  </si>
  <si>
    <t>West Bengal</t>
  </si>
  <si>
    <t>Karnataka</t>
  </si>
  <si>
    <t xml:space="preserve">Karnataka </t>
  </si>
  <si>
    <t>Maharashtra</t>
  </si>
  <si>
    <t>Chandigarh</t>
  </si>
  <si>
    <t>Madhya Pradesh</t>
  </si>
  <si>
    <t>Chattisgarh</t>
  </si>
  <si>
    <t>Andhra Pradesh</t>
  </si>
  <si>
    <t>Hockey</t>
  </si>
  <si>
    <t>Sep 25  (Dates to be confirmed)</t>
  </si>
  <si>
    <t xml:space="preserve">Pondicherry </t>
  </si>
  <si>
    <t>March 29-02 Apr 2025</t>
  </si>
  <si>
    <t>Jun (Dates to be confirmed)</t>
  </si>
  <si>
    <t>July 14-18, 2025</t>
  </si>
  <si>
    <t>Haryana to Rajasthan</t>
  </si>
  <si>
    <t>DG, Raj, Jai Meeting</t>
  </si>
  <si>
    <t>July 10-14, 2025</t>
  </si>
  <si>
    <t>National Office</t>
  </si>
  <si>
    <t>Delhi/ TBD</t>
  </si>
  <si>
    <t>Aug 22-26, 2025</t>
  </si>
  <si>
    <t>Sep 08-12, 2025</t>
  </si>
  <si>
    <t>July 24-28, 2025</t>
  </si>
  <si>
    <t>June 15-19, 2025</t>
  </si>
  <si>
    <t>Sep 23-27, 2025</t>
  </si>
  <si>
    <t>Sep 01-05, 2025</t>
  </si>
  <si>
    <t>Sep 07-11, 2025</t>
  </si>
  <si>
    <t>August 3-7, 2025</t>
  </si>
  <si>
    <t>Nov 17-22, 2025</t>
  </si>
  <si>
    <t>Oct 3-7, 2025 (25Sep- 29Sep)</t>
  </si>
  <si>
    <t>Jan 12-17, 2026</t>
  </si>
  <si>
    <t>Softball dates Amrendra</t>
  </si>
  <si>
    <t>Bowling-on hold till Oct 25 as per Jay dt 2 July 25 meeting</t>
  </si>
  <si>
    <t>Judo -on hold till Oct 25 as per Jay dt 2 July 25 meeting</t>
  </si>
  <si>
    <t>Sr No</t>
  </si>
  <si>
    <t>Time Line-Planning and implementation</t>
  </si>
  <si>
    <t xml:space="preserve">Program date &amp; training venue coordination / Confirmation with the state. </t>
  </si>
  <si>
    <t>Check with states about their willingness to particpate</t>
  </si>
  <si>
    <t>Information booklet - prepare</t>
  </si>
  <si>
    <t xml:space="preserve">Shareing with participating states. </t>
  </si>
  <si>
    <t xml:space="preserve">List of participants from states- registration, medical form, IQ certificates etc. </t>
  </si>
  <si>
    <t xml:space="preserve">Coordinate with Sports Specific Coaches for NCC, NC </t>
  </si>
  <si>
    <t xml:space="preserve">Certificate, medals dispatch to the host state </t>
  </si>
  <si>
    <t xml:space="preserve">Maintaining NCC/Championship certification / Results </t>
  </si>
  <si>
    <t>States Selection certificate, Games report, participant names with Assessments score sheet, &amp; Uploading the same on SAI Portal.</t>
  </si>
  <si>
    <t xml:space="preserve">Prepare the schedule and other formats and send to host state for use. </t>
  </si>
  <si>
    <t>Check with the state regarding ground, Sports equipment’s, accommodation &amp; classroom facilities.</t>
  </si>
  <si>
    <t>After competition of the events coordinate about the comprehensive report, list of participants, results, attendance sheet, event feedback, Individual Skill Assessment, divisioning sheets &amp; score sheets with coaches &amp; RPs signature, Final Scores and recommended campers list for next camp/event with selection committee member signature,</t>
  </si>
  <si>
    <t>Norms set for Championship in consultation technical expert</t>
  </si>
  <si>
    <t>Back drop &amp; standees</t>
  </si>
  <si>
    <t>Stationery items required list</t>
  </si>
  <si>
    <t>Schedule for opening, closing, awards and sports events</t>
  </si>
  <si>
    <t>Check pluge states cards for National Championship</t>
  </si>
  <si>
    <t>National Championship Roller Skating, Ludhiana, Punjab</t>
  </si>
  <si>
    <t>29 March to 02 April 2025</t>
  </si>
  <si>
    <t>Count of NAME</t>
  </si>
  <si>
    <t>Column Labels</t>
  </si>
  <si>
    <t>FEMALE</t>
  </si>
  <si>
    <t>FEMALE Total</t>
  </si>
  <si>
    <t>MALE</t>
  </si>
  <si>
    <t>MALE Total</t>
  </si>
  <si>
    <t>Grand Total</t>
  </si>
  <si>
    <t>State</t>
  </si>
  <si>
    <t>ATHLETE</t>
  </si>
  <si>
    <t>COACH</t>
  </si>
  <si>
    <t>VOLUNTEER</t>
  </si>
  <si>
    <t>RESOURCE TEAM</t>
  </si>
  <si>
    <t>MANAGER</t>
  </si>
  <si>
    <t>ANDHRA PRADESH</t>
  </si>
  <si>
    <t>CHANDIGRAH</t>
  </si>
  <si>
    <t>DELHI</t>
  </si>
  <si>
    <t>GOA</t>
  </si>
  <si>
    <t>GUJARAT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</si>
  <si>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</si>
  <si>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</si>
  <si>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</si>
  <si>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</si>
  <si>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</si>
  <si>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</si>
  <si>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</si>
  <si>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ODISHA</t>
  </si>
  <si>
    <t>PONDICHERRY</t>
  </si>
  <si>
    <t>PUNJAB</t>
  </si>
  <si>
    <t>RAJASTHAN</t>
  </si>
  <si>
    <t>TAMILNADU</t>
  </si>
  <si>
    <t>UTTAR PRADESH</t>
  </si>
  <si>
    <t>UTTARAKHAND</t>
  </si>
  <si>
    <t>TELANGANA</t>
  </si>
  <si>
    <t>National Championship Badminton</t>
  </si>
  <si>
    <t>Gandhu Nagar, Gujarat 15-19 June 2025</t>
  </si>
  <si>
    <t>Athlete</t>
  </si>
  <si>
    <t>Coach</t>
  </si>
  <si>
    <t>Partner</t>
  </si>
  <si>
    <t>Bihar</t>
  </si>
  <si>
    <t>Himachal Pradesh</t>
  </si>
  <si>
    <t>Jammu</t>
  </si>
  <si>
    <t xml:space="preserve">Maharashtra </t>
  </si>
  <si>
    <t>Odisha</t>
  </si>
  <si>
    <t>Pondicherry</t>
  </si>
  <si>
    <t>Tamil Nadu</t>
  </si>
  <si>
    <t>Uttarkhand</t>
  </si>
  <si>
    <t>National Championship Volleyball</t>
  </si>
  <si>
    <t>Gandhi Nagar, Gujarat 15-19 June 2025</t>
  </si>
  <si>
    <t>Escort/Selector</t>
  </si>
  <si>
    <t>Uttarakhand</t>
  </si>
  <si>
    <t>National Championship Tennis</t>
  </si>
  <si>
    <t>CDS Gwalior- Madhya Pradesh</t>
  </si>
  <si>
    <t>as on 13 July 25</t>
  </si>
  <si>
    <t>SR NO</t>
  </si>
  <si>
    <t>ESCORT</t>
  </si>
  <si>
    <t>EXPERT</t>
  </si>
  <si>
    <t>PARTNER</t>
  </si>
  <si>
    <t>SUPPORT STAFF</t>
  </si>
  <si>
    <t>BIHAR</t>
  </si>
  <si>
    <t xml:space="preserve">MAHARASHTRA </t>
  </si>
  <si>
    <t>TAMIL NADU</t>
  </si>
  <si>
    <t xml:space="preserve">UTTAR PRADESH </t>
  </si>
  <si>
    <t xml:space="preserve">BIHAR </t>
  </si>
  <si>
    <t>CHANDIGARH</t>
  </si>
  <si>
    <t>CHATTISGARH</t>
  </si>
  <si>
    <t>KASHMIR</t>
  </si>
  <si>
    <t>WEST BENGAL</t>
  </si>
  <si>
    <t>National Championship- Table Tennis</t>
  </si>
  <si>
    <t>National Selection Trials Badminton</t>
  </si>
  <si>
    <t>05-09 May 2025</t>
  </si>
  <si>
    <t>ASSAM</t>
  </si>
  <si>
    <t>National Championship Bocce</t>
  </si>
  <si>
    <t>as on 24 July 25</t>
  </si>
  <si>
    <t>Chattisgarh 24-28 July 2025</t>
  </si>
  <si>
    <t>ATHLETE Total</t>
  </si>
  <si>
    <t>COACH Total</t>
  </si>
  <si>
    <t>ESCORT Total</t>
  </si>
  <si>
    <t>PARTNER Total</t>
  </si>
  <si>
    <t>CHHATTISGARH</t>
  </si>
  <si>
    <t>JAMMU &amp; KASHMIR</t>
  </si>
  <si>
    <t>Manav Rachna University- Faridabad, Haryana</t>
  </si>
  <si>
    <t>April 24-28, 2025</t>
  </si>
  <si>
    <t>as on 23 April 2025</t>
  </si>
  <si>
    <t xml:space="preserve">Meet the World SKF Gothia Cup Selection trials- Football </t>
  </si>
  <si>
    <t>Total</t>
  </si>
  <si>
    <t>VB</t>
  </si>
  <si>
    <t>TENNIS NC</t>
  </si>
  <si>
    <t>STATE</t>
  </si>
  <si>
    <t>BADMINTON SELECTION TRIALS</t>
  </si>
  <si>
    <t>FOOTBALL SELECTION TRIALS</t>
  </si>
  <si>
    <t>ARUNACHAL PRADESH</t>
  </si>
  <si>
    <t>MANIPUR</t>
  </si>
  <si>
    <t>MEGHALAYA</t>
  </si>
  <si>
    <t>MIZORAM</t>
  </si>
  <si>
    <t>NAGALAND</t>
  </si>
  <si>
    <t>SIKKIM</t>
  </si>
  <si>
    <t>TRIPURA</t>
  </si>
  <si>
    <t>DADAR NAGAR HAVELI DAMAN &amp; DIU</t>
  </si>
  <si>
    <t>G TOTAL Nos</t>
  </si>
  <si>
    <t>Bocce NC</t>
  </si>
  <si>
    <t>NATIONAL CHAMPIONSHIP ROLLER SKATING 29 Mar to 02 Apr 25</t>
  </si>
  <si>
    <t>NATIONAL CHAMPIONSHIP BADMINTON 15-19 June 25</t>
  </si>
  <si>
    <t xml:space="preserve"> NATIONAL CHAMPIONSHIP VOLLEYBALL 15-19 June 25</t>
  </si>
  <si>
    <t>NATIONAL CHAMPIONSHIP TENNIS 10-14 July 25</t>
  </si>
  <si>
    <t>NATIONAL CHAMPIONSHIP TABLE TENNIS 14-18 July 25</t>
  </si>
  <si>
    <t>NATIONAL CHAMPIONSHIP BOCCE 24-28 July 25</t>
  </si>
  <si>
    <t>SELECTION TRIALS BADMINTON 05-09 May 25</t>
  </si>
  <si>
    <t>SELECTION TRIALS FOOTBALL 24-28 Apr 25</t>
  </si>
  <si>
    <t>SG Report</t>
  </si>
  <si>
    <t>YES</t>
  </si>
  <si>
    <t>NO</t>
  </si>
  <si>
    <t>SG REPORT</t>
  </si>
  <si>
    <t>ST REPORT</t>
  </si>
  <si>
    <t>TBD</t>
  </si>
  <si>
    <t>(Dates to be confirmed)</t>
  </si>
  <si>
    <t>Feb 2026 (Dates to be confirmed)</t>
  </si>
  <si>
    <t>National Championship</t>
  </si>
  <si>
    <t>Khurram will collect and maintain by abhishek</t>
  </si>
  <si>
    <t>khurram willl cordinate</t>
  </si>
  <si>
    <t>khurram will do</t>
  </si>
  <si>
    <t>Uploading the same on SAI Portal.</t>
  </si>
  <si>
    <t>Shivam</t>
  </si>
  <si>
    <t xml:space="preserve">Khurram will do </t>
  </si>
  <si>
    <t>khurram</t>
  </si>
  <si>
    <t>SC Members list and letter</t>
  </si>
  <si>
    <t>Proposal to SAI along with budget</t>
  </si>
  <si>
    <t xml:space="preserve">Booklet </t>
  </si>
  <si>
    <t>Khurram for information</t>
  </si>
  <si>
    <t>sending to state by Harpreet</t>
  </si>
  <si>
    <t xml:space="preserve">Harpreet </t>
  </si>
  <si>
    <t>National Championship Swimming</t>
  </si>
  <si>
    <t>Mumbai- Maharashtra</t>
  </si>
  <si>
    <t>3--7 Aug 25</t>
  </si>
  <si>
    <t>As on 8 Aug 25</t>
  </si>
  <si>
    <t>Row Labels</t>
  </si>
  <si>
    <t>TELENGANA</t>
  </si>
  <si>
    <t>Grand Total NC Swimming</t>
  </si>
  <si>
    <t>NATIONAL CHAMPIONSHIP SWIMMING 3-7 Aug 25</t>
  </si>
  <si>
    <t>National Championship/ Events participation Details</t>
  </si>
  <si>
    <t>% of  participated</t>
  </si>
  <si>
    <t>National Championship Handball</t>
  </si>
  <si>
    <t>as on 3 Sep 25</t>
  </si>
  <si>
    <t>Rajasthan 02-06 Sep 2025</t>
  </si>
  <si>
    <t>Count of Name</t>
  </si>
  <si>
    <t>National Championship Handball Rajasthan 02-06 Sep 2025</t>
  </si>
  <si>
    <t>Handball Total</t>
  </si>
  <si>
    <t>National Championship Golf</t>
  </si>
  <si>
    <t>3-7 Sep 2025 Gurugram Haryana</t>
  </si>
  <si>
    <t xml:space="preserve">ATHLETE </t>
  </si>
  <si>
    <t>National Championship Golf Haryana 07-11 Sep 2025</t>
  </si>
  <si>
    <t>Grand Total Golf</t>
  </si>
  <si>
    <t>Selection Trials Basketball 3X3</t>
  </si>
  <si>
    <t>Gujarat 18-20 Sep 2025</t>
  </si>
  <si>
    <t xml:space="preserve">Count of Name of Camper  </t>
  </si>
  <si>
    <t>Selection Trials Basketball 3X3 Gujarat 18-20 Sep 25</t>
  </si>
  <si>
    <t>Grand Total Basketball 3X3</t>
  </si>
  <si>
    <t>National Championship Powerlifting</t>
  </si>
  <si>
    <t>23-27 Sep 2025 New Delhi</t>
  </si>
  <si>
    <t xml:space="preserve">MALE </t>
  </si>
  <si>
    <t>MALE  Total</t>
  </si>
  <si>
    <t>COACH/ESCORT</t>
  </si>
  <si>
    <t xml:space="preserve">PUNJAB </t>
  </si>
  <si>
    <t xml:space="preserve">UTTARAKHAND </t>
  </si>
  <si>
    <t>National Championship Powerlifting- 23-27 Sep 2025 New Delhi</t>
  </si>
  <si>
    <t>National Championship Basketball</t>
  </si>
  <si>
    <t>23-27 Sep 25 Odisha</t>
  </si>
  <si>
    <t>ATHLETE/PARTNER</t>
  </si>
  <si>
    <t>CHHATTISGRAH</t>
  </si>
  <si>
    <t>National Championship Basketball-23-27 Sep 25 Odisha</t>
  </si>
  <si>
    <t>National Championship Football- 17-21 Nov 25</t>
  </si>
  <si>
    <t>Count of AGE GROUP</t>
  </si>
  <si>
    <t>Sr.</t>
  </si>
  <si>
    <t>States Names</t>
  </si>
  <si>
    <t>Remarks</t>
  </si>
  <si>
    <t>confirmed</t>
  </si>
  <si>
    <t>CHATTISGRAH</t>
  </si>
  <si>
    <t xml:space="preserve">Not confirmed </t>
  </si>
  <si>
    <t xml:space="preserve">Only male team confirmation received </t>
  </si>
  <si>
    <t xml:space="preserve">confirmed </t>
  </si>
  <si>
    <t>as on 1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</si>
</sst>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z val="14"/>
      <color theme="1"/>
      <name val="Ubuntu"/>
      <family val="2"/>
    </font>
    <font>
      <sz val="11"/>
      <color theme="1"/>
      <name val="Ubuntu"/>
      <family val="2"/>
    </font>
    <font>
      <b/>
      <sz val="11"/>
      <color theme="1"/>
      <name val="Ubuntu"/>
      <family val="2"/>
    </font>
    <font>
      <b/>
      <sz val="12"/>
      <color theme="1"/>
      <name val="Ubuntu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9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5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5" fontId="3" fillId="0" borderId="0" xfId="0" applyNumberFormat="1" applyFont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vertical="center"/>
    </xf>
    <xf numFmtId="15" fontId="0" fillId="0" borderId="0" xfId="0" applyNumberFormat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" fontId="4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7" fontId="1" fillId="4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11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1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 wrapText="1"/>
    </xf>
    <xf numFmtId="17" fontId="1" fillId="13" borderId="1" xfId="0" applyNumberFormat="1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0" fillId="0" borderId="1" xfId="0" pivotButton="1" applyBorder="1" applyAlignment="1">
      <alignment vertical="center"/>
    </xf>
    <xf numFmtId="0" fontId="0" fillId="0" borderId="0" xfId="0" pivotButton="1" applyAlignment="1">
      <alignment vertical="center"/>
    </xf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1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11" borderId="1" xfId="0" applyFont="1" applyFill="1" applyBorder="1"/>
    <xf numFmtId="0" fontId="0" fillId="0" borderId="1" xfId="0" applyBorder="1" applyAlignment="1">
      <alignment horizontal="left"/>
    </xf>
    <xf numFmtId="0" fontId="6" fillId="0" borderId="1" xfId="0" applyFont="1" applyBorder="1"/>
    <xf numFmtId="0" fontId="0" fillId="0" borderId="0" xfId="0" applyAlignment="1">
      <alignment horizontal="left"/>
    </xf>
    <xf numFmtId="0" fontId="0" fillId="0" borderId="1" xfId="0" pivotButton="1" applyBorder="1"/>
    <xf numFmtId="0" fontId="0" fillId="0" borderId="0" xfId="0" pivotButton="1" applyAlignment="1">
      <alignment horizontal="center"/>
    </xf>
    <xf numFmtId="0" fontId="0" fillId="0" borderId="0" xfId="0" pivotButton="1"/>
    <xf numFmtId="1" fontId="1" fillId="16" borderId="9" xfId="0" applyNumberFormat="1" applyFont="1" applyFill="1" applyBorder="1" applyAlignment="1">
      <alignment horizontal="center"/>
    </xf>
    <xf numFmtId="0" fontId="1" fillId="16" borderId="1" xfId="0" applyFont="1" applyFill="1" applyBorder="1" applyAlignment="1">
      <alignment vertical="center"/>
    </xf>
    <xf numFmtId="0" fontId="1" fillId="16" borderId="8" xfId="0" applyFont="1" applyFill="1" applyBorder="1" applyAlignment="1">
      <alignment horizontal="center" vertical="center"/>
    </xf>
    <xf numFmtId="0" fontId="1" fillId="0" borderId="3" xfId="0" applyFont="1" applyBorder="1"/>
    <xf numFmtId="0" fontId="0" fillId="0" borderId="3" xfId="0" applyBorder="1" applyAlignment="1">
      <alignment vertical="center"/>
    </xf>
    <xf numFmtId="0" fontId="3" fillId="11" borderId="3" xfId="0" applyFont="1" applyFill="1" applyBorder="1" applyAlignment="1">
      <alignment vertical="center"/>
    </xf>
    <xf numFmtId="0" fontId="3" fillId="14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15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11" borderId="3" xfId="0" applyFont="1" applyFill="1" applyBorder="1"/>
    <xf numFmtId="0" fontId="3" fillId="11" borderId="3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/>
    </xf>
    <xf numFmtId="0" fontId="11" fillId="14" borderId="1" xfId="0" applyFont="1" applyFill="1" applyBorder="1" applyAlignment="1">
      <alignment vertical="center"/>
    </xf>
    <xf numFmtId="0" fontId="11" fillId="1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/>
    </xf>
    <xf numFmtId="0" fontId="1" fillId="12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12" borderId="12" xfId="0" applyFont="1" applyFill="1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/>
    </xf>
    <xf numFmtId="1" fontId="1" fillId="6" borderId="13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/>
    <xf numFmtId="0" fontId="12" fillId="9" borderId="1" xfId="0" applyFont="1" applyFill="1" applyBorder="1" applyAlignment="1">
      <alignment vertical="center"/>
    </xf>
    <xf numFmtId="0" fontId="13" fillId="17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</cellXfs>
  <cellStyles count="1">
    <cellStyle name="Normal" xfId="0" builtinId="0"/>
  </cellStyles>
  <dxfs count="63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wimming%20NC%20Maharashtra%20August%203-7,%202025/SWIMMING%20LIST%20OF%20PARTICIPANTS%20AS%20ON%2002%2008-2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owerlifting%20NC%20Delhi%2023-27%20Sep/SC%20Doc%20NC%20Powerlifting/Results%20NC%20Powerlifting%20Sep%202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ootball%20NC%20West%20Bengal%20Aug%2022-26,%202025/FOOTBALL%20LIST%20OF%20PARTICIPANTS%20AS%20ON%2021-11-202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preet Singh" refreshedDate="45880.601536458336" createdVersion="8" refreshedVersion="8" minRefreshableVersion="3" recordCount="128" xr:uid="{DB74F222-AD25-4252-B4F3-C657B188BBD7}">
  <cacheSource type="worksheet">
    <worksheetSource ref="A1:S129" sheet="As on 08-08-25 " r:id="rId2"/>
  </cacheSource>
  <cacheFields count="19">
    <cacheField name="Sr." numFmtId="0">
      <sharedItems containsString="0" containsBlank="1" containsNumber="1" containsInteger="1" minValue="1" maxValue="133"/>
    </cacheField>
    <cacheField name="NAME" numFmtId="0">
      <sharedItems/>
    </cacheField>
    <cacheField name="GENDER" numFmtId="0">
      <sharedItems count="2">
        <s v="MALE"/>
        <s v="FEMALE"/>
      </sharedItems>
    </cacheField>
    <cacheField name="ROLE" numFmtId="0">
      <sharedItems count="2">
        <s v="ATHLETE"/>
        <s v="COACH"/>
      </sharedItems>
    </cacheField>
    <cacheField name="DATE OF BIRTH" numFmtId="0">
      <sharedItems containsNonDate="0" containsDate="1" containsString="0" containsBlank="1" minDate="1964-04-04T00:00:00" maxDate="2016-12-11T00:00:00"/>
    </cacheField>
    <cacheField name="03-08-2025" numFmtId="14">
      <sharedItems containsNonDate="0" containsDate="1" containsString="0" containsBlank="1" minDate="2025-08-03T00:00:00" maxDate="2025-08-04T00:00:00"/>
    </cacheField>
    <cacheField name="DATE AS ON 03-08-2025" numFmtId="14">
      <sharedItems containsBlank="1"/>
    </cacheField>
    <cacheField name="AGE GROUP " numFmtId="0">
      <sharedItems/>
    </cacheField>
    <cacheField name="EVENT CAT-1" numFmtId="0">
      <sharedItems containsBlank="1"/>
    </cacheField>
    <cacheField name="EVENT CAT-2" numFmtId="0">
      <sharedItems containsBlank="1"/>
    </cacheField>
    <cacheField name="RELEY" numFmtId="0">
      <sharedItems containsBlank="1"/>
    </cacheField>
    <cacheField name="Team Incharge" numFmtId="0">
      <sharedItems containsBlank="1"/>
    </cacheField>
    <cacheField name="Coach Mobile" numFmtId="0">
      <sharedItems containsBlank="1" containsMixedTypes="1" containsNumber="1" containsInteger="1" minValue="6353248061" maxValue="9860406100"/>
    </cacheField>
    <cacheField name="Arrival Date" numFmtId="0">
      <sharedItems containsNonDate="0" containsDate="1" containsString="0" containsBlank="1" minDate="2006-08-02T00:00:00" maxDate="2025-08-04T00:00:00"/>
    </cacheField>
    <cacheField name="Arrival Time" numFmtId="0">
      <sharedItems containsDate="1" containsBlank="1" containsMixedTypes="1" minDate="2025-08-06T00:00:00" maxDate="2025-08-07T00:00:00"/>
    </cacheField>
    <cacheField name="Departure Date" numFmtId="0">
      <sharedItems containsNonDate="0" containsDate="1" containsString="0" containsBlank="1" minDate="2025-08-06T00:00:00" maxDate="2025-08-08T00:00:00"/>
    </cacheField>
    <cacheField name="Departure Time" numFmtId="0">
      <sharedItems containsBlank="1"/>
    </cacheField>
    <cacheField name="REMARKS" numFmtId="0">
      <sharedItems containsBlank="1"/>
    </cacheField>
    <cacheField name="STATE" numFmtId="0">
      <sharedItems containsBlank="1" count="19">
        <s v="ANDHRA PRADESH"/>
        <s v="BIHAR"/>
        <s v="CHANDIGARH"/>
        <s v="CHATTISGARH"/>
        <s v="DELHI"/>
        <s v="GUJARAT"/>
        <s v="HARYANA"/>
        <s v="JHARKHAND"/>
        <s v="KARNATAKA"/>
        <s v="KERALA"/>
        <s v="MADHYA PRADESH"/>
        <s v="MAHARASHTRA "/>
        <s v="ODISHA"/>
        <s v="PUNJAB"/>
        <s v="RAJASTHAN"/>
        <s v="TAMIL NADU"/>
        <s v="TELENGANA"/>
        <s v="UTTAR PRADESH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preet Singh" refreshedDate="45989.652418981481" createdVersion="8" refreshedVersion="8" minRefreshableVersion="3" recordCount="194" xr:uid="{B20CF32C-E9B4-4ED4-91EF-732F2B789A90}">
  <cacheSource type="worksheet">
    <worksheetSource ref="A1:X195" sheet="Sheet1" r:id="rId2"/>
  </cacheSource>
  <cacheFields count="24">
    <cacheField name="SR." numFmtId="0">
      <sharedItems containsString="0" containsBlank="1" containsNumber="1" containsInteger="1" minValue="1" maxValue="192"/>
    </cacheField>
    <cacheField name="NAME" numFmtId="0">
      <sharedItems/>
    </cacheField>
    <cacheField name="GENDER" numFmtId="0">
      <sharedItems count="4">
        <s v="FEMALE"/>
        <s v="MALE"/>
        <s v="MALE "/>
        <s v="FEMALE " u="1"/>
      </sharedItems>
    </cacheField>
    <cacheField name="ROLE" numFmtId="0">
      <sharedItems count="4">
        <s v="ATHLETE"/>
        <s v="COACH"/>
        <s v="COACH/ESCORT"/>
        <s v="ESCORT"/>
      </sharedItems>
    </cacheField>
    <cacheField name="DATE OF BIRTH " numFmtId="0">
      <sharedItems containsNonDate="0" containsDate="1" containsString="0" containsBlank="1" minDate="1962-12-15T00:00:00" maxDate="2014-02-12T00:00:00"/>
    </cacheField>
    <cacheField name="23-09-2025" numFmtId="0">
      <sharedItems containsNonDate="0" containsDate="1" containsString="0" containsBlank="1" minDate="2025-09-23T00:00:00" maxDate="2025-09-24T00:00:00"/>
    </cacheField>
    <cacheField name="DATE AS ON 23-09-2025" numFmtId="0">
      <sharedItems containsBlank="1"/>
    </cacheField>
    <cacheField name="COACH PROFILE" numFmtId="0">
      <sharedItems containsBlank="1"/>
    </cacheField>
    <cacheField name="AGE GROUP" numFmtId="0">
      <sharedItems containsBlank="1"/>
    </cacheField>
    <cacheField name="BODY WEIGHT IN KG" numFmtId="0">
      <sharedItems containsBlank="1" containsMixedTypes="1" containsNumber="1" containsInteger="1" minValue="35" maxValue="110"/>
    </cacheField>
    <cacheField name="Up. BODY WEIGHT IN KG" numFmtId="0">
      <sharedItems containsString="0" containsBlank="1" containsNumber="1" containsInteger="1" minValue="35" maxValue="103"/>
    </cacheField>
    <cacheField name="WEIGHT CATEGORY" numFmtId="0">
      <sharedItems containsBlank="1"/>
    </cacheField>
    <cacheField name="CATEGORY" numFmtId="0">
      <sharedItems containsBlank="1"/>
    </cacheField>
    <cacheField name="TEAM INCHARGE" numFmtId="0">
      <sharedItems containsBlank="1"/>
    </cacheField>
    <cacheField name="COACH MOBILE " numFmtId="0">
      <sharedItems containsBlank="1" containsMixedTypes="1" containsNumber="1" containsInteger="1" minValue="7018218399" maxValue="9976376828"/>
    </cacheField>
    <cacheField name="WEIGHT " numFmtId="0">
      <sharedItems containsBlank="1"/>
    </cacheField>
    <cacheField name="SQUAT" numFmtId="0">
      <sharedItems containsBlank="1" containsMixedTypes="1" containsNumber="1" minValue="0" maxValue="175"/>
    </cacheField>
    <cacheField name="BENCH PRESS" numFmtId="0">
      <sharedItems containsString="0" containsBlank="1" containsNumber="1" minValue="0" maxValue="100"/>
    </cacheField>
    <cacheField name="DEADLIFT" numFmtId="0">
      <sharedItems containsString="0" containsBlank="1" containsNumber="1" minValue="0" maxValue="210"/>
    </cacheField>
    <cacheField name="TOTAL" numFmtId="0">
      <sharedItems containsString="0" containsBlank="1" containsNumber="1" minValue="0" maxValue="480"/>
    </cacheField>
    <cacheField name="DIVISON" numFmtId="0">
      <sharedItems containsBlank="1"/>
    </cacheField>
    <cacheField name="POSITION" numFmtId="0">
      <sharedItems containsBlank="1"/>
    </cacheField>
    <cacheField name="STATE" numFmtId="0">
      <sharedItems count="21">
        <s v="JHARKHAND"/>
        <s v="KARNATAKA"/>
        <s v="DELHI"/>
        <s v="HARYANA"/>
        <s v="TAMIL NADU"/>
        <s v="KERALA"/>
        <s v="ASSAM"/>
        <s v="HIMACHAL PRADESH"/>
        <s v="UTTAR PRADESH"/>
        <s v="MAHARASHTRA "/>
        <s v="GUJARAT"/>
        <s v="ANDHRA PRADESH"/>
        <s v="PUNJAB "/>
        <s v="UTTARAKHAND "/>
        <s v="CHANDIGARH"/>
        <s v="RAJASTHAN"/>
        <s v="ODISHA"/>
        <s v="PONDICHERRY"/>
        <s v="CHATTISGARH"/>
        <s v="MADHYA PRADESH"/>
        <s v="BIHAR"/>
      </sharedItems>
    </cacheField>
    <cacheField name="ATTANDANC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hd khurram" refreshedDate="45971.63625787037" createdVersion="8" refreshedVersion="8" minRefreshableVersion="3" recordCount="309" xr:uid="{3BE84CA6-7290-4E72-8E0C-AE543D4BEA8C}">
  <cacheSource type="worksheet">
    <worksheetSource ref="A1:Y310" sheet="List As on (21-11-25)" r:id="rId2"/>
  </cacheSource>
  <cacheFields count="17">
    <cacheField name="SR." numFmtId="0">
      <sharedItems containsSemiMixedTypes="0" containsString="0" containsNumber="1" containsInteger="1" minValue="1" maxValue="309"/>
    </cacheField>
    <cacheField name="NAME" numFmtId="0">
      <sharedItems/>
    </cacheField>
    <cacheField name="GENDER" numFmtId="0">
      <sharedItems count="2">
        <s v="MALE"/>
        <s v="FEMALE"/>
      </sharedItems>
    </cacheField>
    <cacheField name="ROLE" numFmtId="0">
      <sharedItems/>
    </cacheField>
    <cacheField name="DATE OF BIRTH " numFmtId="14">
      <sharedItems containsNonDate="0" containsDate="1" containsString="0" containsBlank="1" minDate="1958-11-11T00:00:00" maxDate="2016-09-25T00:00:00"/>
    </cacheField>
    <cacheField name="17-11-2025" numFmtId="14">
      <sharedItems containsSemiMixedTypes="0" containsNonDate="0" containsDate="1" containsString="0" minDate="2025-11-17T00:00:00" maxDate="2025-11-18T00:00:00"/>
    </cacheField>
    <cacheField name="DATE AS ON 17-11-2025" numFmtId="14">
      <sharedItems containsBlank="1"/>
    </cacheField>
    <cacheField name="AGE GROUP" numFmtId="0">
      <sharedItems containsBlank="1" count="6">
        <s v="SENIOR"/>
        <s v="JUNIOR"/>
        <s v="SUB JUNIOR"/>
        <m/>
        <s v="SENIOR "/>
        <s v="JUNIOR "/>
      </sharedItems>
    </cacheField>
    <cacheField name="EVENT - 1" numFmtId="0">
      <sharedItems containsBlank="1"/>
    </cacheField>
    <cacheField name="TEAM INCHARGE" numFmtId="0">
      <sharedItems containsBlank="1"/>
    </cacheField>
    <cacheField name="COACH MOBILE " numFmtId="0">
      <sharedItems containsDate="1" containsBlank="1" containsMixedTypes="1" minDate="1900-01-04T00:07:05" maxDate="1900-01-05T21:03:06"/>
    </cacheField>
    <cacheField name="ARRIVAL DATE" numFmtId="0">
      <sharedItems containsDate="1" containsBlank="1" containsMixedTypes="1" minDate="2009-11-17T00:00:00" maxDate="2025-11-19T00:00:00"/>
    </cacheField>
    <cacheField name="ARRIVAL TIME" numFmtId="0">
      <sharedItems containsDate="1" containsBlank="1" containsMixedTypes="1" minDate="2025-11-21T00:00:00" maxDate="2025-11-22T00:00:00"/>
    </cacheField>
    <cacheField name="DEPARTURE DATE " numFmtId="0">
      <sharedItems containsDate="1" containsBlank="1" containsMixedTypes="1" minDate="2025-08-26T00:00:00" maxDate="2025-11-24T00:00:00"/>
    </cacheField>
    <cacheField name="DEPARTURE TIME" numFmtId="0">
      <sharedItems containsBlank="1"/>
    </cacheField>
    <cacheField name="REMARKS " numFmtId="0">
      <sharedItems containsBlank="1"/>
    </cacheField>
    <cacheField name="STATE" numFmtId="0">
      <sharedItems count="24">
        <s v="ASSAM"/>
        <s v="BIHAR"/>
        <s v="CHANDIGARH"/>
        <s v="CHATTISGRAH"/>
        <s v="DELHI"/>
        <s v="GUJARAT"/>
        <s v="HARYANA"/>
        <s v="JHARKHAND"/>
        <s v="KARNATAKA"/>
        <s v="KERALA"/>
        <s v="MADHYA PRADESH"/>
        <s v="MAHARASHTRA "/>
        <s v="ODISHA"/>
        <s v="PONDICHERRY"/>
        <s v="PUNJAB"/>
        <s v="RAJASTHAN"/>
        <s v="TAMIL NADU"/>
        <s v="UTTAR PRADESH"/>
        <s v="UTTARAKHAND"/>
        <s v="WEST BENGAL"/>
        <s v="HIMACHAL PRADESH"/>
        <s v="ANDHRA PRADESH"/>
        <s v="GOA"/>
        <s v="MIZORA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n v="1"/>
    <s v="K.SIDDARTH VERMA"/>
    <x v="0"/>
    <x v="0"/>
    <d v="2006-07-29T00:00:00"/>
    <d v="2025-08-03T00:00:00"/>
    <s v="19YEARS0MONTHS,5DAYS"/>
    <s v="SENIOR"/>
    <s v=""/>
    <s v="200MTS BACK STROKE,100MTS BUTTERFLY "/>
    <s v=""/>
    <m/>
    <m/>
    <m/>
    <m/>
    <m/>
    <m/>
    <m/>
    <x v="0"/>
  </r>
  <r>
    <n v="4"/>
    <s v="K.MADAHVI"/>
    <x v="1"/>
    <x v="1"/>
    <d v="1983-03-24T00:00:00"/>
    <d v="2025-08-03T00:00:00"/>
    <s v="42YEARS4MONTHS,10DAYS"/>
    <s v="SENIOR"/>
    <s v=""/>
    <s v=""/>
    <s v=""/>
    <m/>
    <n v="9490760553"/>
    <m/>
    <m/>
    <m/>
    <m/>
    <m/>
    <x v="0"/>
  </r>
  <r>
    <n v="5"/>
    <s v="AMOGH THAKUR"/>
    <x v="0"/>
    <x v="0"/>
    <d v="2007-02-06T00:00:00"/>
    <d v="2025-08-03T00:00:00"/>
    <s v="18YEARS5MONTHS,28DAYS"/>
    <s v="SENIOR"/>
    <s v="25MTS FREESTYLE &amp; 50MTS FREESTYLE"/>
    <s v=""/>
    <s v=""/>
    <m/>
    <m/>
    <m/>
    <m/>
    <m/>
    <m/>
    <m/>
    <x v="1"/>
  </r>
  <r>
    <n v="6"/>
    <s v="MANAL CHAUHAN"/>
    <x v="0"/>
    <x v="0"/>
    <d v="2016-12-10T00:00:00"/>
    <d v="2025-08-03T00:00:00"/>
    <s v="8YEARS7MONTHS,24DAYS"/>
    <s v="SUB JUNIOR"/>
    <s v="25MTS FREESTYLE &amp; 50 MTS FREESTYLE"/>
    <s v=""/>
    <s v=""/>
    <m/>
    <m/>
    <m/>
    <m/>
    <m/>
    <m/>
    <m/>
    <x v="1"/>
  </r>
  <r>
    <n v="7"/>
    <s v="SHREYAS KUMAR SINGH"/>
    <x v="0"/>
    <x v="0"/>
    <d v="2014-12-01T00:00:00"/>
    <d v="2025-08-03T00:00:00"/>
    <s v="10YEARS8MONTHS,2DAYS"/>
    <s v="SUB JUNIOR"/>
    <s v="25MTS FREESTYLE &amp; 50 MTS FREESTYLE"/>
    <s v=""/>
    <s v=""/>
    <m/>
    <m/>
    <m/>
    <m/>
    <m/>
    <m/>
    <m/>
    <x v="1"/>
  </r>
  <r>
    <n v="8"/>
    <s v="ALOK THAKUR"/>
    <x v="0"/>
    <x v="1"/>
    <d v="1976-05-18T00:00:00"/>
    <d v="2025-08-03T00:00:00"/>
    <s v="49YEARS2MONTHS,16DAYS"/>
    <s v="SENIOR"/>
    <s v=""/>
    <s v=""/>
    <s v=""/>
    <s v="Team Incharge"/>
    <n v="8447753901"/>
    <d v="2025-08-01T00:00:00"/>
    <s v="04:00pm"/>
    <d v="2025-08-07T00:00:00"/>
    <s v="10:00pm"/>
    <m/>
    <x v="1"/>
  </r>
  <r>
    <n v="9"/>
    <s v="CHANDA SINGH"/>
    <x v="0"/>
    <x v="1"/>
    <d v="1990-09-08T00:00:00"/>
    <d v="2025-08-03T00:00:00"/>
    <s v="34YEARS10MONTHS,26DAYS"/>
    <s v="JUNIOR"/>
    <s v=""/>
    <s v=""/>
    <s v=""/>
    <m/>
    <n v="7643872825"/>
    <m/>
    <m/>
    <m/>
    <m/>
    <m/>
    <x v="1"/>
  </r>
  <r>
    <n v="10"/>
    <s v="PRATHNA BHATIA"/>
    <x v="1"/>
    <x v="0"/>
    <d v="2006-01-02T00:00:00"/>
    <d v="2025-08-03T00:00:00"/>
    <s v="19YEARS7MONTHS,1DAYS"/>
    <s v="SENIOR"/>
    <s v="25MTS FREESTYLE &amp; 50MTS FREESTYLE"/>
    <s v=""/>
    <s v=""/>
    <m/>
    <m/>
    <m/>
    <m/>
    <m/>
    <m/>
    <m/>
    <x v="2"/>
  </r>
  <r>
    <n v="11"/>
    <s v="VERONICA CHOUHAN "/>
    <x v="1"/>
    <x v="0"/>
    <d v="2012-06-24T00:00:00"/>
    <d v="2025-08-03T00:00:00"/>
    <s v="13YEARS1MONTHS,10DAYS"/>
    <s v="SUB JUNIOR"/>
    <s v="25MTS FREESTYLE &amp; 50 MTS FREESTYLE"/>
    <s v=""/>
    <s v=""/>
    <m/>
    <m/>
    <m/>
    <m/>
    <m/>
    <m/>
    <m/>
    <x v="2"/>
  </r>
  <r>
    <n v="12"/>
    <s v="ABHAY SINGH"/>
    <x v="0"/>
    <x v="0"/>
    <d v="2006-10-31T00:00:00"/>
    <d v="2025-08-03T00:00:00"/>
    <s v="18YEARS9MONTHS,3DAYS"/>
    <s v="SENIOR"/>
    <s v=""/>
    <s v="100MTS FREESTYLE &amp; 400MTR FREESTYLE"/>
    <s v="4X25MTS FREESTYLE"/>
    <m/>
    <m/>
    <m/>
    <m/>
    <m/>
    <m/>
    <s v="Please note in relay there should be 4 person"/>
    <x v="2"/>
  </r>
  <r>
    <n v="13"/>
    <s v="ARNAV BHATNAGAR"/>
    <x v="0"/>
    <x v="0"/>
    <d v="2009-04-27T00:00:00"/>
    <d v="2025-08-03T00:00:00"/>
    <s v="16YEARS3MONTHS,7DAYS"/>
    <s v="JUNIOR"/>
    <s v="25MTS FREESTYLE &amp;  50 MTR FREESTYLE"/>
    <s v=""/>
    <s v=""/>
    <m/>
    <m/>
    <m/>
    <m/>
    <m/>
    <m/>
    <m/>
    <x v="2"/>
  </r>
  <r>
    <n v="14"/>
    <s v="PRABROOP SINGH"/>
    <x v="0"/>
    <x v="0"/>
    <d v="2000-12-18T00:00:00"/>
    <d v="2025-08-03T00:00:00"/>
    <s v="24YEARS7MONTHS,16DAYS"/>
    <s v="SENIOR"/>
    <s v=""/>
    <s v="100MTS FREESTYLE &amp; 400MTR FREESTYLE"/>
    <s v="4X25MTS FREESTYLE"/>
    <m/>
    <m/>
    <m/>
    <m/>
    <m/>
    <m/>
    <s v="Please note in relay there should be 4 person required"/>
    <x v="2"/>
  </r>
  <r>
    <n v="15"/>
    <s v="DILPREET KAUR SEKHON"/>
    <x v="1"/>
    <x v="1"/>
    <d v="1972-07-13T00:00:00"/>
    <d v="2025-08-03T00:00:00"/>
    <s v="53YEARS0MONTHS,21DAYS"/>
    <s v="SENIOR"/>
    <s v=""/>
    <s v=""/>
    <s v=""/>
    <m/>
    <n v="9560869381"/>
    <m/>
    <m/>
    <m/>
    <m/>
    <m/>
    <x v="2"/>
  </r>
  <r>
    <n v="16"/>
    <s v="SUSHAM DEVI"/>
    <x v="1"/>
    <x v="1"/>
    <d v="1976-06-14T00:00:00"/>
    <d v="2025-08-03T00:00:00"/>
    <s v="49YEARS1MONTHS,20DAYS"/>
    <s v="SUB JUNIOR"/>
    <s v=""/>
    <s v=""/>
    <s v=""/>
    <m/>
    <n v="8283809336"/>
    <m/>
    <m/>
    <m/>
    <m/>
    <m/>
    <x v="2"/>
  </r>
  <r>
    <n v="17"/>
    <s v="PARDEEP SHARMA"/>
    <x v="0"/>
    <x v="1"/>
    <d v="1994-12-16T00:00:00"/>
    <d v="2025-08-03T00:00:00"/>
    <s v="30YEARS7MONTHS,18DAYS"/>
    <s v="SENIOR"/>
    <s v=""/>
    <s v=""/>
    <s v=""/>
    <s v="Team Incharge"/>
    <n v="7087774787"/>
    <d v="2025-06-03T00:00:00"/>
    <s v="05:00pm"/>
    <d v="2025-08-06T00:00:00"/>
    <s v="06:00pm"/>
    <m/>
    <x v="2"/>
  </r>
  <r>
    <n v="18"/>
    <s v="PRAMENDRA KUMAR"/>
    <x v="0"/>
    <x v="0"/>
    <d v="2005-01-01T00:00:00"/>
    <d v="2025-08-03T00:00:00"/>
    <s v="20YEARS7MONTHS,2DAYS"/>
    <s v="SENIOR"/>
    <s v="25MTS FREESTYLE, 50 MTS FREESTYLE"/>
    <m/>
    <m/>
    <m/>
    <m/>
    <m/>
    <m/>
    <m/>
    <m/>
    <m/>
    <x v="3"/>
  </r>
  <r>
    <n v="19"/>
    <s v="YASHWANT KUMAR"/>
    <x v="0"/>
    <x v="1"/>
    <d v="1996-08-20T00:00:00"/>
    <d v="2025-08-03T00:00:00"/>
    <s v="28YEARS11MONTHS,14DAYS"/>
    <s v="SENIOR"/>
    <m/>
    <m/>
    <m/>
    <m/>
    <m/>
    <m/>
    <m/>
    <m/>
    <m/>
    <m/>
    <x v="3"/>
  </r>
  <r>
    <n v="20"/>
    <s v="HIRAL SINGHAL"/>
    <x v="1"/>
    <x v="0"/>
    <d v="2004-11-04T00:00:00"/>
    <d v="2025-08-03T00:00:00"/>
    <s v="20YEARS8MONTHS,30DAYS"/>
    <s v="SENIOR"/>
    <s v="50MTS FREESTYLE, 50MTS BUTTERFLY"/>
    <s v=""/>
    <s v=""/>
    <m/>
    <m/>
    <m/>
    <m/>
    <m/>
    <m/>
    <m/>
    <x v="4"/>
  </r>
  <r>
    <n v="21"/>
    <s v="NETANYA DUBEY"/>
    <x v="1"/>
    <x v="0"/>
    <d v="2012-01-14T00:00:00"/>
    <d v="2025-08-03T00:00:00"/>
    <s v="13YEARS6MONTHS,20DAYS"/>
    <s v="SUB JUNIOR"/>
    <s v="25MTS FREESTYLE, 50 MTS FREESTYLE"/>
    <s v=""/>
    <s v=""/>
    <m/>
    <m/>
    <m/>
    <m/>
    <m/>
    <m/>
    <m/>
    <x v="4"/>
  </r>
  <r>
    <n v="22"/>
    <s v="ARJUN SHARMA"/>
    <x v="0"/>
    <x v="0"/>
    <d v="2009-07-12T00:00:00"/>
    <d v="2025-08-03T00:00:00"/>
    <s v="16YEARS0MONTHS,22DAYS"/>
    <s v="JUNIOR"/>
    <s v="50MTS FREESTYLE &amp; 50MTS BACKSTROCK"/>
    <s v=""/>
    <s v=""/>
    <m/>
    <m/>
    <m/>
    <m/>
    <m/>
    <m/>
    <m/>
    <x v="4"/>
  </r>
  <r>
    <n v="23"/>
    <s v="RANVIR SINGH"/>
    <x v="0"/>
    <x v="0"/>
    <d v="2005-01-09T00:00:00"/>
    <d v="2025-08-03T00:00:00"/>
    <s v="20YEARS6MONTHS,25DAYS"/>
    <s v="SENIOR"/>
    <s v="50MTS FREESTYLE &amp; 50MTS BACKSTROCK"/>
    <s v=""/>
    <s v=""/>
    <m/>
    <m/>
    <m/>
    <m/>
    <m/>
    <m/>
    <m/>
    <x v="4"/>
  </r>
  <r>
    <n v="24"/>
    <s v="RUDRA GUPTA"/>
    <x v="0"/>
    <x v="0"/>
    <d v="2011-12-21T00:00:00"/>
    <d v="2025-08-03T00:00:00"/>
    <s v="13YEARS7MONTHS,13DAYS"/>
    <s v="SUB JUNIOR"/>
    <s v="25MTS FREESTYLE, 50 MTS FREESTYLE"/>
    <s v=""/>
    <s v=""/>
    <m/>
    <m/>
    <m/>
    <m/>
    <m/>
    <m/>
    <m/>
    <x v="4"/>
  </r>
  <r>
    <n v="25"/>
    <s v="SAKSHAM MAHAJAN"/>
    <x v="0"/>
    <x v="0"/>
    <d v="2003-05-20T00:00:00"/>
    <d v="2025-08-03T00:00:00"/>
    <s v="22YEARS2MONTHS,14DAYS"/>
    <s v="SENIOR"/>
    <s v="25MTS FREESTYLE, 50 MTS FREESTYLE"/>
    <s v=""/>
    <s v=""/>
    <m/>
    <m/>
    <m/>
    <m/>
    <m/>
    <m/>
    <m/>
    <x v="4"/>
  </r>
  <r>
    <m/>
    <s v="PAWAN KUMAR"/>
    <x v="0"/>
    <x v="1"/>
    <m/>
    <m/>
    <m/>
    <s v="JUNIOR"/>
    <m/>
    <m/>
    <m/>
    <m/>
    <m/>
    <m/>
    <m/>
    <m/>
    <m/>
    <m/>
    <x v="4"/>
  </r>
  <r>
    <n v="26"/>
    <s v="ANITA SHARMA"/>
    <x v="1"/>
    <x v="1"/>
    <d v="1996-03-25T00:00:00"/>
    <d v="2025-08-03T00:00:00"/>
    <s v="29YEARS4MONTHS,9DAYS"/>
    <s v="SENIOR"/>
    <s v=""/>
    <s v=""/>
    <s v=""/>
    <s v="Team Incharge"/>
    <n v="9812636722"/>
    <d v="2025-08-03T00:00:00"/>
    <m/>
    <d v="2025-08-07T00:00:00"/>
    <m/>
    <m/>
    <x v="4"/>
  </r>
  <r>
    <n v="27"/>
    <s v="RANBIR"/>
    <x v="0"/>
    <x v="1"/>
    <d v="1993-09-17T00:00:00"/>
    <d v="2025-08-03T00:00:00"/>
    <s v="31YEARS10MONTHS,17DAYS"/>
    <s v="SENIOR"/>
    <s v=""/>
    <s v=""/>
    <s v=""/>
    <s v="Team Incharge"/>
    <n v="9812636722"/>
    <d v="2025-08-03T00:00:00"/>
    <m/>
    <d v="2025-08-07T00:00:00"/>
    <m/>
    <m/>
    <x v="4"/>
  </r>
  <r>
    <n v="28"/>
    <s v="ANVI VIJAYBHAI ZANZARUKIA"/>
    <x v="1"/>
    <x v="0"/>
    <d v="2008-06-02T00:00:00"/>
    <d v="2025-08-03T00:00:00"/>
    <s v="17YEARS2MONTHS,1DAYS"/>
    <s v="SENIOR"/>
    <s v="25MTS BUTTERFLY &amp; 50Mts FREE STYLE"/>
    <s v=""/>
    <s v="4X25MTS FREESTYLE"/>
    <m/>
    <m/>
    <m/>
    <m/>
    <m/>
    <m/>
    <m/>
    <x v="5"/>
  </r>
  <r>
    <n v="29"/>
    <s v="ANSHUL NAVEEN YADAV"/>
    <x v="0"/>
    <x v="0"/>
    <d v="2012-11-27T00:00:00"/>
    <d v="2025-08-03T00:00:00"/>
    <s v="12YEARS8MONTHS,7DAYS"/>
    <s v="SUB JUNIOR"/>
    <s v="25MTS FREESTYLE, 50MTS FREESTYLE"/>
    <s v=""/>
    <s v="4X25MTS FREESTYLE"/>
    <m/>
    <m/>
    <m/>
    <m/>
    <m/>
    <m/>
    <m/>
    <x v="5"/>
  </r>
  <r>
    <n v="30"/>
    <s v="HARSHIL JIGNESHKUMAR SHAH"/>
    <x v="0"/>
    <x v="0"/>
    <d v="2007-10-06T00:00:00"/>
    <d v="2025-08-03T00:00:00"/>
    <s v="17YEARS9MONTHS,28DAYS"/>
    <s v="SENIOR"/>
    <s v=""/>
    <s v="200MTS FREESTYLE, 400MTS FREESTYLE "/>
    <s v="4X25MTS FREESTYLE"/>
    <m/>
    <m/>
    <m/>
    <m/>
    <m/>
    <m/>
    <m/>
    <x v="5"/>
  </r>
  <r>
    <n v="31"/>
    <s v="MITANG HEMANG SHAH"/>
    <x v="0"/>
    <x v="0"/>
    <d v="2008-09-28T00:00:00"/>
    <d v="2025-08-03T00:00:00"/>
    <s v="16YEARS10MONTHS,6DAYS"/>
    <s v="JUNIOR"/>
    <s v="25MTS FREESTYLE, 50MTS FREESTYLE"/>
    <s v=""/>
    <s v="4X25MTS FREESTYLE"/>
    <m/>
    <m/>
    <m/>
    <m/>
    <m/>
    <m/>
    <m/>
    <x v="5"/>
  </r>
  <r>
    <n v="32"/>
    <s v="DIMPLE SUNILKUMAR RANA "/>
    <x v="1"/>
    <x v="1"/>
    <d v="2003-11-17T00:00:00"/>
    <d v="2025-08-03T00:00:00"/>
    <s v="21YEARS8MONTHS,17DAYS"/>
    <s v="SENIOR"/>
    <s v=""/>
    <s v=""/>
    <s v=""/>
    <m/>
    <n v="6353248061"/>
    <m/>
    <m/>
    <m/>
    <m/>
    <m/>
    <x v="5"/>
  </r>
  <r>
    <n v="34"/>
    <s v="RIPAL H RAVAL "/>
    <x v="0"/>
    <x v="1"/>
    <d v="1982-07-29T00:00:00"/>
    <d v="2025-08-03T00:00:00"/>
    <s v="43YEARS0MONTHS,5DAYS"/>
    <s v="SENIOR"/>
    <s v=""/>
    <s v=""/>
    <s v=""/>
    <s v="Team Incharge"/>
    <n v="9104444544"/>
    <m/>
    <m/>
    <m/>
    <m/>
    <m/>
    <x v="5"/>
  </r>
  <r>
    <n v="35"/>
    <s v="VIKRAMSHING S JETVAT"/>
    <x v="0"/>
    <x v="1"/>
    <d v="1981-07-26T00:00:00"/>
    <d v="2025-08-03T00:00:00"/>
    <s v="44YEARS0MONTHS,8DAYS"/>
    <s v="JUNIOR"/>
    <s v=""/>
    <s v=""/>
    <s v=""/>
    <m/>
    <n v="8320732851"/>
    <m/>
    <m/>
    <m/>
    <m/>
    <m/>
    <x v="5"/>
  </r>
  <r>
    <n v="36"/>
    <s v="LAKSHEY JOSHI"/>
    <x v="0"/>
    <x v="0"/>
    <d v="2007-03-31T00:00:00"/>
    <d v="2025-08-03T00:00:00"/>
    <s v="18YEARS4MONTHS,3DAYS"/>
    <s v="SENIOR"/>
    <s v="25MTS FREESTYLE &amp; 50MTS FREESTYLE"/>
    <s v=""/>
    <s v=""/>
    <m/>
    <m/>
    <m/>
    <m/>
    <m/>
    <m/>
    <m/>
    <x v="6"/>
  </r>
  <r>
    <n v="37"/>
    <s v="SUHANI SINGH"/>
    <x v="1"/>
    <x v="0"/>
    <d v="2009-02-03T00:00:00"/>
    <d v="2025-08-03T00:00:00"/>
    <s v="16YEARS6MONTHS,0DAYS"/>
    <s v="JUNIOR"/>
    <s v="25MTS FREESTYLE &amp; 50MTS FREESTYLE"/>
    <s v=""/>
    <s v=""/>
    <m/>
    <m/>
    <m/>
    <m/>
    <m/>
    <m/>
    <m/>
    <x v="6"/>
  </r>
  <r>
    <n v="38"/>
    <s v="SATISH "/>
    <x v="0"/>
    <x v="1"/>
    <m/>
    <d v="2025-08-03T00:00:00"/>
    <s v="125YEARS7MONTHS,3DAYS"/>
    <s v="SENIOR"/>
    <s v=""/>
    <s v=""/>
    <s v=""/>
    <m/>
    <n v="9813449653"/>
    <d v="2006-08-03T00:00:00"/>
    <m/>
    <d v="2025-08-07T00:00:00"/>
    <m/>
    <s v="Please share DOB"/>
    <x v="6"/>
  </r>
  <r>
    <n v="39"/>
    <s v="SONIKA "/>
    <x v="0"/>
    <x v="1"/>
    <m/>
    <d v="2025-08-03T00:00:00"/>
    <s v="125YEARS7MONTHS,3DAYS"/>
    <s v="SENIOR"/>
    <s v=""/>
    <s v=""/>
    <s v=""/>
    <m/>
    <n v="9350052755"/>
    <d v="2006-08-03T00:00:00"/>
    <m/>
    <d v="2025-08-07T00:00:00"/>
    <m/>
    <s v="Please share DOB"/>
    <x v="6"/>
  </r>
  <r>
    <n v="44"/>
    <s v="DEVNATH MARDI"/>
    <x v="0"/>
    <x v="0"/>
    <d v="2015-11-19T00:00:00"/>
    <d v="2025-08-03T00:00:00"/>
    <s v="9YEARS8MONTHS,15DAYS"/>
    <s v="SUB JUNIOR"/>
    <s v="25MTS FREESTYLE &amp; 25MTS BACKSTROCK"/>
    <s v=""/>
    <s v=""/>
    <m/>
    <m/>
    <m/>
    <m/>
    <m/>
    <m/>
    <m/>
    <x v="7"/>
  </r>
  <r>
    <n v="45"/>
    <s v="SUSMITA SOREN (ESCORT)"/>
    <x v="1"/>
    <x v="1"/>
    <d v="1997-04-09T00:00:00"/>
    <d v="2025-08-03T00:00:00"/>
    <s v="28YEARS3MONTHS,25DAYS"/>
    <s v="SUB JUNIOR"/>
    <s v=""/>
    <s v=""/>
    <s v=""/>
    <m/>
    <m/>
    <m/>
    <m/>
    <m/>
    <m/>
    <s v="When male athlete is participating then NO female please"/>
    <x v="7"/>
  </r>
  <r>
    <n v="46"/>
    <s v="RAMSWROOP MARDI "/>
    <x v="0"/>
    <x v="1"/>
    <d v="2004-04-25T00:00:00"/>
    <d v="2025-08-03T00:00:00"/>
    <s v="21YEARS3MONTHS,9DAYS"/>
    <s v="SUB JUNIOR"/>
    <s v=""/>
    <s v=""/>
    <s v=""/>
    <s v="Team Incharge"/>
    <n v="9123467799"/>
    <d v="2025-08-02T00:00:00"/>
    <s v="08:15am"/>
    <d v="2025-08-06T00:00:00"/>
    <s v="04:20pm"/>
    <m/>
    <x v="7"/>
  </r>
  <r>
    <n v="49"/>
    <s v="BUSHRA FATIMA MUJWAR"/>
    <x v="1"/>
    <x v="0"/>
    <d v="2010-09-04T00:00:00"/>
    <d v="2025-08-03T00:00:00"/>
    <s v="14YEARS10MONTHS,30DAYS"/>
    <s v="JUNIOR"/>
    <s v=""/>
    <s v="50MTS BUTTERFLY, 100MTS BUTTERFLY"/>
    <s v="4X25MTS FREESTYLE"/>
    <m/>
    <m/>
    <m/>
    <m/>
    <m/>
    <m/>
    <s v="Please chose one category events only"/>
    <x v="8"/>
  </r>
  <r>
    <n v="47"/>
    <s v="ASHI NAGORI"/>
    <x v="1"/>
    <x v="0"/>
    <d v="2007-05-10T00:00:00"/>
    <d v="2025-08-03T00:00:00"/>
    <s v="18YEARS2MONTHS,24DAYS"/>
    <s v="SENIOR"/>
    <s v="25MTS BUTTERFLY &amp; 50MTS BUTTERFLY"/>
    <s v=""/>
    <s v="4X25MTS FREESTYLE"/>
    <m/>
    <m/>
    <m/>
    <m/>
    <m/>
    <m/>
    <s v="Please note as per the booklet only 2 female athlete in Senior group is permitted. Kindly remove another two."/>
    <x v="8"/>
  </r>
  <r>
    <n v="48"/>
    <s v="BHARGAVI T"/>
    <x v="1"/>
    <x v="0"/>
    <d v="1996-06-20T00:00:00"/>
    <d v="2025-08-03T00:00:00"/>
    <s v="29YEARS1MONTHS,14DAYS"/>
    <s v="SENIOR"/>
    <s v="25MTS FREESTYLE &amp; 50MTS FREESTYLE"/>
    <s v=""/>
    <s v="4X25MTS FREESTYLE"/>
    <m/>
    <m/>
    <m/>
    <m/>
    <m/>
    <m/>
    <s v="Please note as per the booklet only 2 female athlete in Senior group is permitted. Kindly remove another two."/>
    <x v="8"/>
  </r>
  <r>
    <n v="50"/>
    <s v="SHARANYA S KUMBAR"/>
    <x v="1"/>
    <x v="0"/>
    <d v="2006-06-09T00:00:00"/>
    <d v="2025-08-03T00:00:00"/>
    <s v="19YEARS1MONTHS,25DAYS"/>
    <s v="SENIOR"/>
    <s v="50MTS BACKSTROCK, 50MTS BUTTERFLY"/>
    <s v=""/>
    <s v="4X25MTS FREESTYLE"/>
    <m/>
    <m/>
    <m/>
    <m/>
    <m/>
    <m/>
    <m/>
    <x v="8"/>
  </r>
  <r>
    <n v="51"/>
    <s v="SUPRIYA YALAPPA"/>
    <x v="1"/>
    <x v="0"/>
    <d v="2000-05-15T00:00:00"/>
    <d v="2025-08-03T00:00:00"/>
    <s v="25YEARS2MONTHS,19DAYS"/>
    <s v="SENIOR"/>
    <s v=""/>
    <s v="50MTS BUTTERFLY, 100MTS FREESTYLE"/>
    <s v="4X25MTS FREESTYLE"/>
    <m/>
    <m/>
    <m/>
    <m/>
    <m/>
    <m/>
    <m/>
    <x v="8"/>
  </r>
  <r>
    <n v="55"/>
    <s v="SANTOSH KALA S"/>
    <x v="1"/>
    <x v="1"/>
    <d v="1976-07-22T00:00:00"/>
    <d v="2025-08-03T00:00:00"/>
    <s v="49YEARS0MONTHS,12DAYS"/>
    <s v="SENIOR"/>
    <s v=""/>
    <s v=""/>
    <s v=""/>
    <s v="Team Incharge"/>
    <n v="7204595447"/>
    <d v="2025-08-01T00:00:00"/>
    <s v="08:30pm"/>
    <d v="2025-08-07T00:00:00"/>
    <s v="03:30pm"/>
    <m/>
    <x v="8"/>
  </r>
  <r>
    <n v="52"/>
    <s v="MUKHESH K"/>
    <x v="0"/>
    <x v="0"/>
    <d v="1997-06-12T00:00:00"/>
    <d v="2025-08-03T00:00:00"/>
    <s v="28YEARS1MONTHS,22DAYS"/>
    <s v="SENIOR"/>
    <s v=""/>
    <s v="100MTS BUTTERFLY, 200MTS FREESTYLE, "/>
    <s v="4X25MTS FREESTYLE"/>
    <m/>
    <m/>
    <m/>
    <m/>
    <m/>
    <m/>
    <s v="Please note as per the booklet only 2 male athlete in Senior group is permitted. Kindly remove another two. Please chose only one category events"/>
    <x v="8"/>
  </r>
  <r>
    <n v="53"/>
    <s v="N SAINIKHIL "/>
    <x v="0"/>
    <x v="0"/>
    <d v="2003-08-16T00:00:00"/>
    <d v="2025-08-03T00:00:00"/>
    <s v="21YEARS11MONTHS,18DAYS"/>
    <s v="SENIOR"/>
    <s v=""/>
    <s v="100MTS FREESTYLE, 100MTS BACKSTROCK"/>
    <s v="4X25MTS FREESTYLE"/>
    <m/>
    <m/>
    <m/>
    <m/>
    <m/>
    <m/>
    <m/>
    <x v="8"/>
  </r>
  <r>
    <n v="54"/>
    <s v="OM VENKATESH JUVELLI"/>
    <x v="0"/>
    <x v="0"/>
    <d v="2005-06-28T00:00:00"/>
    <d v="2025-08-03T00:00:00"/>
    <s v="20YEARS1MONTHS,6DAYS"/>
    <s v="SENIOR"/>
    <s v="25MTS FREESTYLE 50MTS BACKSTOCK"/>
    <s v=""/>
    <s v="4X25MTS FREESTYLE"/>
    <m/>
    <m/>
    <m/>
    <m/>
    <m/>
    <m/>
    <m/>
    <x v="8"/>
  </r>
  <r>
    <n v="56"/>
    <s v="GIRISH KUMARAM"/>
    <x v="0"/>
    <x v="1"/>
    <d v="1988-07-05T00:00:00"/>
    <d v="2025-08-03T00:00:00"/>
    <s v="37YEARS0MONTHS,29DAYS"/>
    <s v="SENIOR"/>
    <s v=""/>
    <s v=""/>
    <s v=""/>
    <s v="Team Incharge"/>
    <n v="9845809301"/>
    <d v="2025-08-01T00:00:00"/>
    <s v="08:30pm"/>
    <d v="2025-08-07T00:00:00"/>
    <s v="03:30pm"/>
    <m/>
    <x v="8"/>
  </r>
  <r>
    <n v="57"/>
    <s v="MARIYAMMA ANTONY"/>
    <x v="1"/>
    <x v="0"/>
    <d v="1999-01-11T00:00:00"/>
    <d v="2025-08-03T00:00:00"/>
    <s v="26YEARS6MONTHS,23DAYS"/>
    <s v="SENIOR"/>
    <s v="YES"/>
    <s v=""/>
    <s v="4X25MTS FREESTYLE"/>
    <m/>
    <m/>
    <m/>
    <m/>
    <m/>
    <m/>
    <s v="Please mention the category and events"/>
    <x v="9"/>
  </r>
  <r>
    <n v="58"/>
    <s v="RUBY MOL B.M"/>
    <x v="1"/>
    <x v="0"/>
    <d v="2004-12-10T00:00:00"/>
    <d v="2025-08-03T00:00:00"/>
    <s v="20YEARS7MONTHS,24DAYS"/>
    <s v="SENIOR"/>
    <s v="YES"/>
    <s v=""/>
    <s v="4X25MTS FREESTYLE"/>
    <m/>
    <m/>
    <m/>
    <m/>
    <m/>
    <m/>
    <s v="Please mention the category and events"/>
    <x v="9"/>
  </r>
  <r>
    <n v="59"/>
    <s v="SOBIAMOL SAJI"/>
    <x v="1"/>
    <x v="0"/>
    <d v="2008-09-04T00:00:00"/>
    <d v="2025-08-03T00:00:00"/>
    <s v="16YEARS10MONTHS,30DAYS"/>
    <s v="JUNIOR"/>
    <s v="YES"/>
    <s v=""/>
    <s v=""/>
    <m/>
    <m/>
    <m/>
    <m/>
    <m/>
    <m/>
    <s v="Please mention the events in CAT 1"/>
    <x v="9"/>
  </r>
  <r>
    <n v="60"/>
    <s v="CYRIL MATHEW"/>
    <x v="0"/>
    <x v="0"/>
    <d v="2008-06-05T00:00:00"/>
    <d v="2025-08-03T00:00:00"/>
    <s v="17YEARS1MONTHS,29DAYS"/>
    <s v="SENIOR"/>
    <s v="YES"/>
    <s v=""/>
    <s v="4X25MTS FREESTYLE"/>
    <m/>
    <m/>
    <m/>
    <m/>
    <m/>
    <m/>
    <s v="Please mention the events in CAT 1"/>
    <x v="9"/>
  </r>
  <r>
    <n v="61"/>
    <s v="NITHIN MURALI"/>
    <x v="0"/>
    <x v="0"/>
    <d v="2003-12-19T00:00:00"/>
    <d v="2025-08-03T00:00:00"/>
    <s v="21YEARS7MONTHS,15DAYS"/>
    <s v="SENIOR"/>
    <s v="YES"/>
    <s v=""/>
    <s v="4X25MTS FREESTYLE"/>
    <m/>
    <m/>
    <m/>
    <m/>
    <m/>
    <m/>
    <s v="Please mention the category and events"/>
    <x v="9"/>
  </r>
  <r>
    <n v="62"/>
    <s v="SIJI PAUL"/>
    <x v="1"/>
    <x v="1"/>
    <d v="1987-12-28T00:00:00"/>
    <d v="2025-08-03T00:00:00"/>
    <s v="37YEARS7MONTHS,6DAYS"/>
    <s v="SENIOR"/>
    <s v=""/>
    <s v=""/>
    <s v=""/>
    <s v="Team Incharge"/>
    <n v="9142849161"/>
    <m/>
    <m/>
    <m/>
    <m/>
    <m/>
    <x v="9"/>
  </r>
  <r>
    <m/>
    <s v="JUBIT RAJU"/>
    <x v="1"/>
    <x v="1"/>
    <d v="2000-04-04T00:00:00"/>
    <m/>
    <m/>
    <s v="JUNIOR"/>
    <m/>
    <m/>
    <m/>
    <m/>
    <m/>
    <m/>
    <m/>
    <m/>
    <m/>
    <m/>
    <x v="9"/>
  </r>
  <r>
    <n v="63"/>
    <s v="MATHEW ZCARIA"/>
    <x v="0"/>
    <x v="1"/>
    <d v="1968-05-30T00:00:00"/>
    <d v="2025-08-03T00:00:00"/>
    <s v="57YEARS2MONTHS,4DAYS"/>
    <s v="SENIOR"/>
    <s v=""/>
    <s v=""/>
    <s v=""/>
    <m/>
    <m/>
    <m/>
    <m/>
    <m/>
    <m/>
    <m/>
    <x v="9"/>
  </r>
  <r>
    <n v="64"/>
    <s v="ADITI JAIN"/>
    <x v="1"/>
    <x v="0"/>
    <d v="2009-12-03T00:00:00"/>
    <d v="2025-08-03T00:00:00"/>
    <s v="15YEARS8MONTHS,0DAYS"/>
    <s v="JUNIOR"/>
    <s v="25MTS, 50MTS"/>
    <s v=""/>
    <s v=""/>
    <m/>
    <m/>
    <m/>
    <m/>
    <m/>
    <m/>
    <s v="Please mention the style/stocks"/>
    <x v="10"/>
  </r>
  <r>
    <n v="65"/>
    <s v="HIMANSHI MAHAWAR"/>
    <x v="1"/>
    <x v="0"/>
    <d v="1999-02-01T00:00:00"/>
    <d v="2025-08-03T00:00:00"/>
    <s v="26YEARS6MONTHS,2DAYS"/>
    <s v="SENIOR"/>
    <s v="25MTS, 50MTS"/>
    <s v=""/>
    <s v=""/>
    <m/>
    <m/>
    <m/>
    <m/>
    <m/>
    <m/>
    <s v="Please mention the style/stocks"/>
    <x v="10"/>
  </r>
  <r>
    <n v="66"/>
    <s v="MISTY AMLE"/>
    <x v="1"/>
    <x v="0"/>
    <d v="2006-07-08T00:00:00"/>
    <d v="2025-08-03T00:00:00"/>
    <s v="19YEARS0MONTHS,26DAYS"/>
    <s v="SENIOR"/>
    <s v="25MTS, 50MTS"/>
    <s v=""/>
    <s v=""/>
    <m/>
    <m/>
    <m/>
    <m/>
    <m/>
    <m/>
    <s v="Please mention the style/stocks"/>
    <x v="10"/>
  </r>
  <r>
    <n v="67"/>
    <s v="IZYAN WALI"/>
    <x v="0"/>
    <x v="0"/>
    <d v="2012-03-05T00:00:00"/>
    <d v="2025-08-03T00:00:00"/>
    <s v="13YEARS4MONTHS,29DAYS"/>
    <s v="SUB JUNIOR"/>
    <s v="25MTS, 50MTS"/>
    <s v=""/>
    <s v=""/>
    <m/>
    <m/>
    <m/>
    <m/>
    <m/>
    <m/>
    <s v="Please mention style/stock"/>
    <x v="10"/>
  </r>
  <r>
    <n v="68"/>
    <s v="M. TATHAGAT GAHLOT"/>
    <x v="0"/>
    <x v="0"/>
    <d v="2006-09-08T00:00:00"/>
    <d v="2025-08-03T00:00:00"/>
    <s v="18YEARS10MONTHS,26DAYS"/>
    <s v="SENIOR"/>
    <s v="25MTS, 50MTS"/>
    <s v=""/>
    <s v=""/>
    <m/>
    <m/>
    <m/>
    <m/>
    <m/>
    <m/>
    <s v="Please mention style/stock"/>
    <x v="10"/>
  </r>
  <r>
    <n v="69"/>
    <s v="DAKAS CHATURVEDI "/>
    <x v="0"/>
    <x v="0"/>
    <d v="2013-05-12T00:00:00"/>
    <d v="2025-08-03T00:00:00"/>
    <s v="12YEARS2MONTHS,22DAYS"/>
    <s v="SUB JUNIOR"/>
    <s v="25MTS, 50MTS"/>
    <m/>
    <m/>
    <m/>
    <m/>
    <m/>
    <m/>
    <m/>
    <m/>
    <s v="Please mention style/stock"/>
    <x v="10"/>
  </r>
  <r>
    <n v="70"/>
    <s v="SUMANT KALE"/>
    <x v="0"/>
    <x v="0"/>
    <d v="1992-05-06T00:00:00"/>
    <d v="2025-08-03T00:00:00"/>
    <s v="33YEARS2MONTHS,28DAYS"/>
    <s v="SENIOR"/>
    <s v=""/>
    <s v="50MTS 100MTS"/>
    <s v=""/>
    <m/>
    <m/>
    <m/>
    <m/>
    <m/>
    <m/>
    <s v="Please chose only one category events and style/stock"/>
    <x v="10"/>
  </r>
  <r>
    <n v="71"/>
    <s v="MANJARI KALE"/>
    <x v="1"/>
    <x v="1"/>
    <d v="1965-08-03T00:00:00"/>
    <d v="2025-08-03T00:00:00"/>
    <s v="60YEARS0MONTHS,0DAYS"/>
    <s v="SENIOR"/>
    <s v=""/>
    <s v=""/>
    <s v=""/>
    <m/>
    <n v="9425008748"/>
    <m/>
    <m/>
    <m/>
    <m/>
    <m/>
    <x v="10"/>
  </r>
  <r>
    <n v="72"/>
    <s v="DEENANATH SINGH"/>
    <x v="0"/>
    <x v="1"/>
    <d v="1984-04-15T00:00:00"/>
    <d v="2025-08-03T00:00:00"/>
    <s v="41YEARS3MONTHS,19DAYS"/>
    <s v="JUNIOR + SUB JUNIOR"/>
    <s v=""/>
    <s v=""/>
    <s v=""/>
    <m/>
    <n v="7566750675"/>
    <d v="2006-08-02T00:00:00"/>
    <m/>
    <d v="2025-08-06T00:00:00"/>
    <m/>
    <m/>
    <x v="10"/>
  </r>
  <r>
    <n v="73"/>
    <s v="SARIKA GEHLOT"/>
    <x v="0"/>
    <x v="1"/>
    <d v="1981-01-01T00:00:00"/>
    <d v="2025-08-03T00:00:00"/>
    <s v="44YEARS7MONTHS,2DAYS"/>
    <s v="JUNIOR + SUB JUNIOR"/>
    <s v=""/>
    <s v=""/>
    <s v=""/>
    <m/>
    <n v="9131930816"/>
    <m/>
    <m/>
    <m/>
    <m/>
    <m/>
    <x v="10"/>
  </r>
  <r>
    <n v="74"/>
    <s v="SORAV MEENA"/>
    <x v="0"/>
    <x v="1"/>
    <d v="2004-06-30T00:00:00"/>
    <d v="2025-08-03T00:00:00"/>
    <s v="21YEARS1MONTHS,4DAYS"/>
    <s v="SENIOR"/>
    <s v=""/>
    <s v=""/>
    <s v=""/>
    <s v="Team Incharge"/>
    <n v="9753925990"/>
    <d v="2006-08-02T00:00:00"/>
    <m/>
    <d v="2025-08-06T00:00:00"/>
    <m/>
    <m/>
    <x v="10"/>
  </r>
  <r>
    <n v="77"/>
    <s v="SARA PATIL"/>
    <x v="1"/>
    <x v="0"/>
    <d v="2010-03-19T00:00:00"/>
    <d v="2025-08-03T00:00:00"/>
    <s v="15YEARS4MONTHS,15DAYS"/>
    <s v="JUNIOR"/>
    <s v=""/>
    <s v="100MTS FREESTYLE &amp; 200 MTS FREESTYLE"/>
    <s v=""/>
    <m/>
    <m/>
    <m/>
    <m/>
    <m/>
    <m/>
    <m/>
    <x v="11"/>
  </r>
  <r>
    <n v="76"/>
    <s v="MUNIRA MURTAJA"/>
    <x v="1"/>
    <x v="0"/>
    <d v="2006-06-09T00:00:00"/>
    <d v="2025-08-03T00:00:00"/>
    <s v="19YEARS1MONTHS,25DAYS"/>
    <s v="SENIOR"/>
    <s v=""/>
    <s v="100MTS &amp; 200 MTS FREESTYLE"/>
    <s v=""/>
    <m/>
    <m/>
    <m/>
    <m/>
    <m/>
    <m/>
    <m/>
    <x v="11"/>
  </r>
  <r>
    <n v="78"/>
    <s v="VARDHA KULKARNI"/>
    <x v="1"/>
    <x v="0"/>
    <d v="2006-10-20T00:00:00"/>
    <d v="2025-08-03T00:00:00"/>
    <s v="18YEARS9MONTHS,14DAYS"/>
    <s v="SENIOR"/>
    <s v="50MTS BACKSTROCK &amp; 50MTS FREESTYLE"/>
    <s v=""/>
    <s v=""/>
    <m/>
    <m/>
    <m/>
    <m/>
    <m/>
    <m/>
    <m/>
    <x v="11"/>
  </r>
  <r>
    <n v="75"/>
    <s v="GUDIA JAISWAL"/>
    <x v="1"/>
    <x v="0"/>
    <d v="2013-06-07T00:00:00"/>
    <d v="2025-08-03T00:00:00"/>
    <s v="12YEARS1MONTHS,27DAYS"/>
    <s v="SUB JUNIOR"/>
    <s v="25MTS FREESTYLE &amp; 25 MTS BRAST STROCK"/>
    <s v=""/>
    <s v=""/>
    <m/>
    <m/>
    <m/>
    <m/>
    <m/>
    <m/>
    <m/>
    <x v="11"/>
  </r>
  <r>
    <n v="79"/>
    <s v="AARNAV BHUTE"/>
    <x v="0"/>
    <x v="0"/>
    <d v="2010-04-01T00:00:00"/>
    <d v="2025-08-03T00:00:00"/>
    <s v="15YEARS4MONTHS,2DAYS"/>
    <s v="JUNIOR"/>
    <s v="50MTS BACK STROCK"/>
    <s v=""/>
    <s v="4X25MTS FREESTYLE"/>
    <m/>
    <m/>
    <m/>
    <m/>
    <m/>
    <m/>
    <s v="Please note as per booklet the quota for Junior is only for 1 male, kindly remove another two male. Please mention 2nd event in CAT 1, please note in relay there should be minimum 4 person required"/>
    <x v="11"/>
  </r>
  <r>
    <n v="81"/>
    <s v="ANKIT CHOURASIYA"/>
    <x v="0"/>
    <x v="0"/>
    <d v="2008-11-06T00:00:00"/>
    <d v="2025-08-03T00:00:00"/>
    <s v="16YEARS8MONTHS,28DAYS"/>
    <s v="JUNIOR"/>
    <s v="50MTS BACKSTROCK 50 MTS BREAST STROCK"/>
    <s v=""/>
    <s v=""/>
    <m/>
    <m/>
    <m/>
    <m/>
    <m/>
    <m/>
    <s v="Please note as per booklet the quota for Junior is only for 1 male, kindly remove another two male"/>
    <x v="11"/>
  </r>
  <r>
    <n v="83"/>
    <s v="PIYISH SUROSHI"/>
    <x v="0"/>
    <x v="0"/>
    <d v="2009-03-12T00:00:00"/>
    <d v="2025-08-03T00:00:00"/>
    <s v="16YEARS4MONTHS,22DAYS"/>
    <s v="JUNIOR"/>
    <s v="50MTS BACK STROCK"/>
    <s v=""/>
    <s v=""/>
    <m/>
    <m/>
    <m/>
    <m/>
    <m/>
    <m/>
    <s v="Please note as per booklet the quota for Junior is only for 1 male, kindly remove another two male. Please mention the events in CAT 1"/>
    <x v="11"/>
  </r>
  <r>
    <n v="82"/>
    <s v="DARSHAN KHANDAGALE"/>
    <x v="0"/>
    <x v="0"/>
    <d v="2006-10-02T00:00:00"/>
    <d v="2025-08-03T00:00:00"/>
    <s v="18YEARS10MONTHS,1DAYS"/>
    <s v="SENIOR"/>
    <s v=""/>
    <s v="100MTS FREESTYLE &amp; 200MTS FREESTYLE"/>
    <s v=""/>
    <m/>
    <m/>
    <m/>
    <m/>
    <m/>
    <m/>
    <m/>
    <x v="11"/>
  </r>
  <r>
    <n v="84"/>
    <s v="SWAYAM PATIL"/>
    <x v="0"/>
    <x v="0"/>
    <d v="2007-03-28T00:00:00"/>
    <d v="2025-08-03T00:00:00"/>
    <s v="18YEARS4MONTHS,6DAYS"/>
    <s v="SENIOR"/>
    <s v=""/>
    <s v="400MTS FREESTYLE, 200MTS BREASTSTROCK"/>
    <s v=""/>
    <m/>
    <m/>
    <m/>
    <m/>
    <m/>
    <m/>
    <m/>
    <x v="11"/>
  </r>
  <r>
    <n v="80"/>
    <s v="ADHIRAJ ULBE"/>
    <x v="0"/>
    <x v="0"/>
    <d v="2012-04-15T00:00:00"/>
    <d v="2025-08-03T00:00:00"/>
    <s v="13YEARS3MONTHS,19DAYS"/>
    <s v="SUB JUNIOR"/>
    <s v="100MTS FREESTYLE &amp; 100 MTS BREAST STOCK"/>
    <s v=""/>
    <s v=""/>
    <m/>
    <m/>
    <m/>
    <m/>
    <m/>
    <m/>
    <m/>
    <x v="11"/>
  </r>
  <r>
    <n v="85"/>
    <s v="KANCHAN BADVE"/>
    <x v="1"/>
    <x v="1"/>
    <d v="1964-04-04T00:00:00"/>
    <d v="2025-08-03T00:00:00"/>
    <s v="61YEARS3MONTHS,30DAYS"/>
    <s v="JUNIOR"/>
    <s v=""/>
    <s v=""/>
    <s v=""/>
    <m/>
    <n v="9860406100"/>
    <m/>
    <m/>
    <m/>
    <m/>
    <m/>
    <x v="11"/>
  </r>
  <r>
    <n v="86"/>
    <s v="MINAL NAMJOSHI"/>
    <x v="1"/>
    <x v="1"/>
    <d v="1979-01-15T00:00:00"/>
    <d v="2025-08-03T00:00:00"/>
    <s v="46YEARS6MONTHS,19DAYS"/>
    <s v="SENIOR"/>
    <s v=""/>
    <s v=""/>
    <s v=""/>
    <s v="Team Incharge"/>
    <n v="7066519060"/>
    <d v="2025-08-03T00:00:00"/>
    <s v="01:00pm"/>
    <d v="2025-08-07T00:00:00"/>
    <s v="03:00pm"/>
    <m/>
    <x v="11"/>
  </r>
  <r>
    <n v="87"/>
    <s v="LOKESH CHOLE"/>
    <x v="0"/>
    <x v="1"/>
    <d v="1982-11-07T00:00:00"/>
    <d v="2025-08-03T00:00:00"/>
    <s v="42YEARS8MONTHS,27DAYS"/>
    <s v="JUNIOR"/>
    <s v=""/>
    <s v=""/>
    <s v=""/>
    <m/>
    <n v="8830036202"/>
    <m/>
    <m/>
    <m/>
    <m/>
    <m/>
    <x v="11"/>
  </r>
  <r>
    <n v="88"/>
    <s v="SUNIL ADE"/>
    <x v="0"/>
    <x v="1"/>
    <d v="1971-05-06T00:00:00"/>
    <d v="2025-08-03T00:00:00"/>
    <s v="54YEARS2MONTHS,28DAYS"/>
    <s v="SENIOR"/>
    <s v=""/>
    <s v=""/>
    <s v=""/>
    <s v="Team Incharge"/>
    <n v="9833024976"/>
    <d v="2025-08-03T00:00:00"/>
    <s v="01:00pm"/>
    <d v="2025-08-07T00:00:00"/>
    <s v="03:00pm"/>
    <m/>
    <x v="11"/>
  </r>
  <r>
    <n v="89"/>
    <s v="DADHICHI"/>
    <x v="0"/>
    <x v="0"/>
    <d v="2007-03-25T00:00:00"/>
    <d v="2025-08-03T00:00:00"/>
    <s v="18YEARS4MONTHS,9DAYS"/>
    <s v="SENIOR"/>
    <s v="50MTS FREESTYE, 50MTS BREAST STROCK"/>
    <m/>
    <s v=""/>
    <m/>
    <m/>
    <m/>
    <m/>
    <m/>
    <m/>
    <m/>
    <x v="12"/>
  </r>
  <r>
    <n v="90"/>
    <s v="PRIYA RANJAN "/>
    <x v="0"/>
    <x v="0"/>
    <d v="2007-03-20T00:00:00"/>
    <d v="2025-08-03T00:00:00"/>
    <s v="18YEARS4MONTHS,14DAYS"/>
    <s v="SENIOR"/>
    <s v="50MTS FREESTYE, 50MTS BACKSTROCK"/>
    <m/>
    <s v=""/>
    <m/>
    <m/>
    <m/>
    <m/>
    <m/>
    <m/>
    <m/>
    <x v="12"/>
  </r>
  <r>
    <n v="91"/>
    <s v="SARITA ROUTRAY"/>
    <x v="1"/>
    <x v="0"/>
    <d v="1993-02-10T00:00:00"/>
    <d v="2025-08-03T00:00:00"/>
    <s v="32YEARS5MONTHS,24DAYS"/>
    <s v="SENIOR"/>
    <s v="25MTS FREESTYLE, 25MTS BREASTSROCK"/>
    <s v=""/>
    <s v=""/>
    <m/>
    <m/>
    <m/>
    <m/>
    <m/>
    <m/>
    <m/>
    <x v="12"/>
  </r>
  <r>
    <n v="92"/>
    <s v="ARPITA MAHAPATRA"/>
    <x v="1"/>
    <x v="1"/>
    <d v="1982-05-04T00:00:00"/>
    <d v="2025-08-03T00:00:00"/>
    <s v="43YEARS2MONTHS,30DAYS"/>
    <s v="SENIOR"/>
    <s v=""/>
    <s v=""/>
    <s v=""/>
    <s v="Team Incharge"/>
    <n v="9438619780"/>
    <d v="2025-08-03T00:00:00"/>
    <s v="05:00pm"/>
    <d v="2025-08-06T00:00:00"/>
    <m/>
    <m/>
    <x v="12"/>
  </r>
  <r>
    <n v="93"/>
    <s v="BIREN KUMAR JENA"/>
    <x v="0"/>
    <x v="1"/>
    <d v="1992-01-12T00:00:00"/>
    <d v="2025-08-03T00:00:00"/>
    <s v="33YEARS6MONTHS,22DAYS"/>
    <s v="SENIOR"/>
    <s v=""/>
    <s v=""/>
    <s v=""/>
    <m/>
    <n v="8917338743"/>
    <m/>
    <m/>
    <m/>
    <m/>
    <m/>
    <x v="12"/>
  </r>
  <r>
    <n v="94"/>
    <s v="AANYA DALAL "/>
    <x v="1"/>
    <x v="0"/>
    <d v="2008-12-14T00:00:00"/>
    <d v="2025-08-03T00:00:00"/>
    <s v="16YEARS7MONTHS,20DAYS"/>
    <s v="JUNIOR"/>
    <s v="25MTS FREESTYLE, 50 MTS FREESTYLE"/>
    <s v=""/>
    <s v=""/>
    <m/>
    <m/>
    <m/>
    <m/>
    <m/>
    <m/>
    <m/>
    <x v="13"/>
  </r>
  <r>
    <n v="95"/>
    <s v="ABHISHEK ARORA"/>
    <x v="0"/>
    <x v="0"/>
    <d v="1994-02-23T00:00:00"/>
    <d v="2025-08-03T00:00:00"/>
    <s v="31YEARS5MONTHS,11DAYS"/>
    <s v="SENIOR"/>
    <s v="25MTS BUTTERFLY, 50MTS BACKSTOCK"/>
    <s v=""/>
    <s v=""/>
    <m/>
    <m/>
    <m/>
    <m/>
    <m/>
    <m/>
    <m/>
    <x v="13"/>
  </r>
  <r>
    <n v="96"/>
    <s v="DEV KUMAR"/>
    <x v="0"/>
    <x v="0"/>
    <d v="2005-10-12T00:00:00"/>
    <d v="2025-08-03T00:00:00"/>
    <s v="19YEARS9MONTHS,22DAYS"/>
    <s v="SENIOR"/>
    <s v="25MTS FREESTYLE, 50 MTS FREESTYLE"/>
    <s v=""/>
    <s v=""/>
    <m/>
    <m/>
    <m/>
    <m/>
    <m/>
    <m/>
    <m/>
    <x v="13"/>
  </r>
  <r>
    <n v="97"/>
    <s v="GURMEHAR SINGH MANN"/>
    <x v="0"/>
    <x v="0"/>
    <d v="2014-04-26T00:00:00"/>
    <d v="2025-08-03T00:00:00"/>
    <s v="11YEARS3MONTHS,8DAYS"/>
    <s v="SUB JUNIOR"/>
    <s v=""/>
    <s v="100MTS FREESTYLE, 200MTS FREESTYLE"/>
    <s v=""/>
    <m/>
    <m/>
    <m/>
    <m/>
    <m/>
    <m/>
    <m/>
    <x v="13"/>
  </r>
  <r>
    <n v="98"/>
    <s v="SALEEM"/>
    <x v="0"/>
    <x v="0"/>
    <d v="2008-12-25T00:00:00"/>
    <d v="2025-08-03T00:00:00"/>
    <s v="16YEARS7MONTHS,9DAYS"/>
    <s v="JUNIOR"/>
    <s v="25MTS FREESTYLE, 50 MTS FREESTYLE"/>
    <s v=""/>
    <s v=""/>
    <m/>
    <m/>
    <m/>
    <m/>
    <m/>
    <m/>
    <m/>
    <x v="13"/>
  </r>
  <r>
    <n v="99"/>
    <s v="DEEPIKA MALIK (ESCORT)"/>
    <x v="0"/>
    <x v="1"/>
    <d v="1980-11-07T00:00:00"/>
    <d v="2025-08-03T00:00:00"/>
    <s v="44YEARS8MONTHS,27DAYS"/>
    <s v="JUNIOR"/>
    <s v=""/>
    <s v=""/>
    <s v=""/>
    <m/>
    <m/>
    <m/>
    <m/>
    <m/>
    <m/>
    <m/>
    <x v="13"/>
  </r>
  <r>
    <n v="100"/>
    <s v="SOURABH SHARMA"/>
    <x v="0"/>
    <x v="1"/>
    <d v="1981-11-21T00:00:00"/>
    <d v="2025-08-03T00:00:00"/>
    <s v="43YEARS8MONTHS,13DAYS"/>
    <s v="SENIOR"/>
    <s v=""/>
    <s v=""/>
    <s v=""/>
    <s v="Team Incharge"/>
    <n v="9814150900"/>
    <d v="2025-08-03T00:00:00"/>
    <s v="11:35pm"/>
    <d v="2025-08-06T00:00:00"/>
    <s v="06:45pm"/>
    <m/>
    <x v="13"/>
  </r>
  <r>
    <n v="101"/>
    <s v="SUNIL KUMAR"/>
    <x v="0"/>
    <x v="1"/>
    <d v="2005-09-14T00:00:00"/>
    <d v="2025-08-03T00:00:00"/>
    <s v="19YEARS10MONTHS,20DAYS"/>
    <s v="JUNIOR"/>
    <s v=""/>
    <s v=""/>
    <s v=""/>
    <m/>
    <n v="7814680025"/>
    <m/>
    <m/>
    <m/>
    <m/>
    <m/>
    <x v="13"/>
  </r>
  <r>
    <n v="102"/>
    <s v="KAMAKSHI SHARMA"/>
    <x v="1"/>
    <x v="0"/>
    <d v="2007-01-03T00:00:00"/>
    <d v="2025-08-03T00:00:00"/>
    <s v="18YEARS7MONTHS,0DAYS"/>
    <s v="SENIOR"/>
    <s v="50MTS FREESTYLE &amp; 50MTS BACKSTROCK"/>
    <s v=""/>
    <s v=""/>
    <m/>
    <m/>
    <m/>
    <m/>
    <m/>
    <m/>
    <s v="no female coach is assigned to female athlete"/>
    <x v="14"/>
  </r>
  <r>
    <n v="103"/>
    <s v="ANKIT SHARMA"/>
    <x v="0"/>
    <x v="0"/>
    <d v="2001-11-29T00:00:00"/>
    <d v="2025-08-03T00:00:00"/>
    <s v="23YEARS8MONTHS,5DAYS"/>
    <s v="SENIOR"/>
    <s v=""/>
    <s v="200MTS FREESTYLE, 100MTS BACKSTROKE"/>
    <s v="4X50MTS MIX RELAY "/>
    <m/>
    <m/>
    <m/>
    <m/>
    <m/>
    <m/>
    <s v="In the 4X50MTS MIX RELAY there should be 4 athlete in Senior category."/>
    <x v="14"/>
  </r>
  <r>
    <n v="104"/>
    <s v="DARSH SRIVASTAVA "/>
    <x v="0"/>
    <x v="0"/>
    <d v="2015-04-30T00:00:00"/>
    <d v="2025-08-03T00:00:00"/>
    <s v="10YEARS3MONTHS,4DAYS"/>
    <s v="SUB JUNIOR"/>
    <s v=""/>
    <s v="100MTS BREASTSTROKE &amp; 200 MTS BREASTSTROKE"/>
    <s v="4X50MTS MIX RELAY "/>
    <m/>
    <m/>
    <m/>
    <m/>
    <m/>
    <m/>
    <s v="In the 4X50MTS MIX RELAY there should be 4 athlete in Senior category."/>
    <x v="14"/>
  </r>
  <r>
    <n v="105"/>
    <s v="AKSHAT SIHAG"/>
    <x v="0"/>
    <x v="0"/>
    <d v="2006-07-12T00:00:00"/>
    <d v="2025-08-03T00:00:00"/>
    <s v="19YEARS0MONTHS,22DAYS"/>
    <s v="SENIOR"/>
    <s v="25MTS FREESTYLE, 50 MTS FREESTYLE"/>
    <s v=""/>
    <s v="4X50MTS MIX RELAY "/>
    <m/>
    <m/>
    <m/>
    <m/>
    <m/>
    <m/>
    <s v="In the 4X50MTS MIX RELAY there should be 4 athlete in Senior category."/>
    <x v="14"/>
  </r>
  <r>
    <n v="106"/>
    <s v="SHIV DEV SINGH"/>
    <x v="0"/>
    <x v="0"/>
    <d v="2009-05-29T00:00:00"/>
    <d v="2025-08-03T00:00:00"/>
    <s v="16YEARS2MONTHS,5DAYS"/>
    <s v="JUNIOR"/>
    <s v=""/>
    <s v="400MTS FREESTYLE, 200MTS _x000a_BREASTSTROKE "/>
    <s v="4X50MTS MIX RELAY "/>
    <m/>
    <m/>
    <m/>
    <m/>
    <m/>
    <m/>
    <s v="In the 4X50MTS MIX RELAY there should be 4 athlete in Senior category."/>
    <x v="14"/>
  </r>
  <r>
    <n v="107"/>
    <s v="ROHIT KUMAR SHARMA"/>
    <x v="0"/>
    <x v="1"/>
    <d v="1986-07-08T00:00:00"/>
    <d v="2025-08-03T00:00:00"/>
    <s v="39YEARS0MONTHS,26DAYS"/>
    <s v="JUNIOR"/>
    <s v=""/>
    <s v=""/>
    <s v=""/>
    <m/>
    <n v="7014467352"/>
    <m/>
    <m/>
    <m/>
    <m/>
    <m/>
    <x v="14"/>
  </r>
  <r>
    <n v="108"/>
    <s v="LAXMI NARAYAN VERMA "/>
    <x v="0"/>
    <x v="1"/>
    <d v="1986-07-08T00:00:00"/>
    <d v="2025-08-03T00:00:00"/>
    <s v="39YEARS0MONTHS,26DAYS"/>
    <s v="SENIOR"/>
    <s v=""/>
    <s v=""/>
    <s v=""/>
    <s v="Team Incharge"/>
    <n v="7791974716"/>
    <d v="2025-08-02T00:00:00"/>
    <m/>
    <d v="2025-08-06T00:00:00"/>
    <m/>
    <m/>
    <x v="14"/>
  </r>
  <r>
    <n v="109"/>
    <s v="E PETCHIAMMAL"/>
    <x v="1"/>
    <x v="0"/>
    <d v="2009-08-11T00:00:00"/>
    <d v="2025-08-03T00:00:00"/>
    <s v="15YEARS11MONTHS,23DAYS"/>
    <s v="JUNIOR"/>
    <s v="25MTS FREESTYLE, 50MTS FREESTYLE"/>
    <s v=""/>
    <s v=""/>
    <m/>
    <m/>
    <m/>
    <m/>
    <m/>
    <m/>
    <m/>
    <x v="15"/>
  </r>
  <r>
    <n v="110"/>
    <s v="K RENUKA"/>
    <x v="1"/>
    <x v="0"/>
    <d v="2002-12-02T00:00:00"/>
    <d v="2025-08-03T00:00:00"/>
    <s v="22YEARS8MONTHS,1DAYS"/>
    <s v="SENIOR"/>
    <s v="25MTS FREESTYLE, 50MTS FREESTYLE"/>
    <s v=""/>
    <s v=""/>
    <m/>
    <m/>
    <m/>
    <m/>
    <m/>
    <m/>
    <m/>
    <x v="15"/>
  </r>
  <r>
    <n v="111"/>
    <s v="R PERSHIYA"/>
    <x v="1"/>
    <x v="0"/>
    <d v="2001-10-15T00:00:00"/>
    <d v="2025-08-03T00:00:00"/>
    <s v="23YEARS9MONTHS,19DAYS"/>
    <s v="SENIOR"/>
    <s v="25MTS FREESTYLE, 50MTS FREESTYLE"/>
    <s v=""/>
    <s v=""/>
    <m/>
    <m/>
    <m/>
    <m/>
    <m/>
    <m/>
    <m/>
    <x v="15"/>
  </r>
  <r>
    <n v="112"/>
    <s v="B VISHAL MADAV"/>
    <x v="0"/>
    <x v="0"/>
    <d v="2005-02-17T00:00:00"/>
    <d v="2025-08-03T00:00:00"/>
    <s v="20YEARS5MONTHS,17DAYS"/>
    <s v="SENIOR"/>
    <s v="25MTS FREESTYLE, 50MTS FREESTYLE"/>
    <s v=""/>
    <s v=""/>
    <m/>
    <m/>
    <m/>
    <m/>
    <m/>
    <m/>
    <m/>
    <x v="15"/>
  </r>
  <r>
    <n v="113"/>
    <s v="NITHRUV RAJAGOPAL"/>
    <x v="0"/>
    <x v="0"/>
    <d v="2009-07-22T00:00:00"/>
    <d v="2025-08-03T00:00:00"/>
    <s v="16YEARS0MONTHS,12DAYS"/>
    <s v="JUNIOR"/>
    <s v=""/>
    <s v="100MTS BACKSTROKE, 200MTS FREESTYLE"/>
    <s v=""/>
    <m/>
    <m/>
    <m/>
    <m/>
    <m/>
    <m/>
    <m/>
    <x v="15"/>
  </r>
  <r>
    <n v="114"/>
    <s v="V G NITHIN KRISHNA"/>
    <x v="0"/>
    <x v="0"/>
    <d v="2005-09-10T00:00:00"/>
    <d v="2025-08-03T00:00:00"/>
    <s v="19YEARS10MONTHS,24DAYS"/>
    <s v="SENIOR"/>
    <s v=""/>
    <s v="200MTS BUTTERFLY, 400 MTS FREESTYLE"/>
    <s v=""/>
    <m/>
    <m/>
    <m/>
    <m/>
    <m/>
    <m/>
    <m/>
    <x v="15"/>
  </r>
  <r>
    <n v="115"/>
    <s v="V SIDDHARTH "/>
    <x v="0"/>
    <x v="0"/>
    <d v="2013-01-09T00:00:00"/>
    <d v="2025-08-03T00:00:00"/>
    <s v="12YEARS6MONTHS,25DAYS"/>
    <s v="SUB JUNIOR"/>
    <s v=""/>
    <s v="100MTS FREE STYLE, 100MTS BREAST STROKE"/>
    <s v=""/>
    <m/>
    <m/>
    <m/>
    <m/>
    <m/>
    <m/>
    <m/>
    <x v="15"/>
  </r>
  <r>
    <n v="116"/>
    <s v="D JEBISHA REBI"/>
    <x v="1"/>
    <x v="1"/>
    <d v="2004-04-22T00:00:00"/>
    <d v="2025-08-03T00:00:00"/>
    <s v="21YEARS3MONTHS,12DAYS"/>
    <s v="SENIOR"/>
    <s v=""/>
    <s v=""/>
    <s v=""/>
    <m/>
    <n v="9443474553"/>
    <d v="2006-08-02T00:00:00"/>
    <s v="12:30pm"/>
    <d v="2025-08-06T00:00:00"/>
    <s v="10:52pm"/>
    <m/>
    <x v="15"/>
  </r>
  <r>
    <n v="117"/>
    <s v="C G SRINIVASH"/>
    <x v="0"/>
    <x v="1"/>
    <d v="1992-04-29T00:00:00"/>
    <d v="2025-08-03T00:00:00"/>
    <s v="33YEARS3MONTHS,5DAYS"/>
    <s v="SUB JUNIOR"/>
    <s v=""/>
    <s v=""/>
    <s v=""/>
    <m/>
    <n v="9500028008"/>
    <m/>
    <m/>
    <m/>
    <m/>
    <m/>
    <x v="15"/>
  </r>
  <r>
    <n v="118"/>
    <s v="P ARAVIND RAM"/>
    <x v="0"/>
    <x v="1"/>
    <d v="1991-03-03T00:00:00"/>
    <d v="2025-08-03T00:00:00"/>
    <s v="34YEARS5MONTHS,0DAYS"/>
    <s v="SENIOR"/>
    <s v=""/>
    <s v=""/>
    <s v=""/>
    <s v="Team Incharge"/>
    <n v="7502867838"/>
    <d v="2006-08-02T00:00:00"/>
    <s v="12:30pm"/>
    <d v="2025-08-06T00:00:00"/>
    <s v="10:52pm"/>
    <m/>
    <x v="15"/>
  </r>
  <r>
    <n v="119"/>
    <s v="U SARABAMOORTHY "/>
    <x v="0"/>
    <x v="1"/>
    <d v="1998-07-03T00:00:00"/>
    <d v="2025-08-03T00:00:00"/>
    <s v="27YEARS1MONTHS,0DAYS"/>
    <s v="JUNIOR"/>
    <s v=""/>
    <s v=""/>
    <s v=""/>
    <m/>
    <n v="8072378748"/>
    <m/>
    <m/>
    <m/>
    <m/>
    <m/>
    <x v="15"/>
  </r>
  <r>
    <n v="120"/>
    <s v="KARTHIK A.K  "/>
    <x v="0"/>
    <x v="0"/>
    <d v="2010-05-08T00:00:00"/>
    <d v="2025-08-03T00:00:00"/>
    <s v="15YEARS2MONTHS,26DAYS"/>
    <s v="JUNIOR"/>
    <s v=""/>
    <s v="400MTS: FREE STYLE:  800MTS; FREE STYLE "/>
    <s v=""/>
    <m/>
    <m/>
    <m/>
    <m/>
    <m/>
    <m/>
    <m/>
    <x v="16"/>
  </r>
  <r>
    <n v="121"/>
    <s v="OMKAR .P"/>
    <x v="0"/>
    <x v="0"/>
    <d v="2007-11-26T00:00:00"/>
    <d v="2025-08-03T00:00:00"/>
    <s v="17YEARS8MONTHS,8DAYS"/>
    <s v="SENIOR"/>
    <s v=""/>
    <s v="100MTS FREE STYLE :  100MTS BACK STROKE  : "/>
    <s v=""/>
    <m/>
    <m/>
    <m/>
    <m/>
    <m/>
    <m/>
    <m/>
    <x v="16"/>
  </r>
  <r>
    <n v="122"/>
    <s v="PAVAN .M"/>
    <x v="0"/>
    <x v="0"/>
    <d v="2011-10-24T00:00:00"/>
    <d v="2025-08-03T00:00:00"/>
    <s v="13YEARS9MONTHS,10DAYS"/>
    <s v="SUB JUNIOR"/>
    <s v=""/>
    <s v="100MTS BREAST STROKE &amp; 100MTS FREE STYLE, "/>
    <s v=""/>
    <m/>
    <m/>
    <m/>
    <m/>
    <m/>
    <m/>
    <m/>
    <x v="16"/>
  </r>
  <r>
    <n v="123"/>
    <s v="D.SHIVENDER"/>
    <x v="0"/>
    <x v="1"/>
    <d v="1989-05-22T00:00:00"/>
    <d v="2025-08-03T00:00:00"/>
    <s v="36YEARS2MONTHS,12DAYS"/>
    <s v="SENIOR"/>
    <s v=""/>
    <s v=""/>
    <s v=""/>
    <m/>
    <n v="7416257629"/>
    <d v="2025-08-02T00:00:00"/>
    <d v="2025-08-06T00:00:00"/>
    <m/>
    <m/>
    <m/>
    <x v="16"/>
  </r>
  <r>
    <n v="124"/>
    <s v="K.RAVINDRANATH"/>
    <x v="0"/>
    <x v="1"/>
    <d v="1976-09-23T00:00:00"/>
    <d v="2025-08-03T00:00:00"/>
    <s v="48YEARS10MONTHS,11DAYS"/>
    <s v="JUNIOR"/>
    <s v=""/>
    <s v=""/>
    <s v=""/>
    <m/>
    <n v="9560400268"/>
    <m/>
    <m/>
    <m/>
    <m/>
    <m/>
    <x v="16"/>
  </r>
  <r>
    <n v="125"/>
    <s v="SONAKSHI SINGH"/>
    <x v="1"/>
    <x v="0"/>
    <d v="2010-10-09T00:00:00"/>
    <d v="2025-08-03T00:00:00"/>
    <s v="14YEARS9MONTHS,25DAYS"/>
    <s v="JUNIOR"/>
    <s v="FREESTYLE"/>
    <s v=""/>
    <s v=""/>
    <m/>
    <m/>
    <m/>
    <m/>
    <m/>
    <m/>
    <s v="Please mention the MTS?"/>
    <x v="17"/>
  </r>
  <r>
    <n v="126"/>
    <s v="VANI JAIN"/>
    <x v="1"/>
    <x v="0"/>
    <d v="2006-11-21T00:00:00"/>
    <d v="2025-08-03T00:00:00"/>
    <s v="18YEARS8MONTHS,13DAYS"/>
    <s v="SENIOR"/>
    <s v="FREESTYLE"/>
    <s v=""/>
    <s v=""/>
    <m/>
    <m/>
    <m/>
    <m/>
    <m/>
    <m/>
    <s v="Please mention the MTS?"/>
    <x v="17"/>
  </r>
  <r>
    <n v="127"/>
    <s v="KUSH CHATURVEDI"/>
    <x v="0"/>
    <x v="0"/>
    <d v="2006-03-09T00:00:00"/>
    <d v="2025-08-03T00:00:00"/>
    <s v="19YEARS4MONTHS,25DAYS"/>
    <s v="SENIOR"/>
    <s v="FREESTYLE"/>
    <s v=""/>
    <s v=""/>
    <m/>
    <m/>
    <m/>
    <m/>
    <m/>
    <m/>
    <s v="Please mention the MTS?"/>
    <x v="17"/>
  </r>
  <r>
    <n v="128"/>
    <s v="SAHIL SINGH"/>
    <x v="0"/>
    <x v="0"/>
    <d v="1997-01-19T00:00:00"/>
    <d v="2025-08-03T00:00:00"/>
    <s v="28YEARS6MONTHS,15DAYS"/>
    <s v="SENIOR"/>
    <s v="FREESTYLE"/>
    <s v=""/>
    <s v=""/>
    <m/>
    <n v="7028840318"/>
    <m/>
    <m/>
    <m/>
    <m/>
    <s v="Please mention the MTS?"/>
    <x v="17"/>
  </r>
  <r>
    <n v="129"/>
    <s v="YUVRAJ SINGH"/>
    <x v="0"/>
    <x v="0"/>
    <d v="2008-07-19T00:00:00"/>
    <d v="2025-08-03T00:00:00"/>
    <s v="17YEARS0MONTHS,15DAYS"/>
    <s v="SENIOR"/>
    <s v="25MTS FREESTYLE &amp; 50MTS FREESTYLE"/>
    <s v=""/>
    <s v=""/>
    <m/>
    <m/>
    <m/>
    <m/>
    <m/>
    <m/>
    <s v="As per booklet, only two male athlete can be permitted in senior CAT"/>
    <x v="17"/>
  </r>
  <r>
    <n v="130"/>
    <s v="MOHD AIZAZ AKHTAR"/>
    <x v="0"/>
    <x v="1"/>
    <d v="1980-01-10T00:00:00"/>
    <d v="2025-08-03T00:00:00"/>
    <s v="45YEARS6MONTHS,24DAYS"/>
    <s v="SENIOR"/>
    <s v=""/>
    <s v=""/>
    <s v=""/>
    <s v="Team Incharge"/>
    <s v="9838829906, 6386595359"/>
    <d v="2025-06-03T00:00:00"/>
    <s v="03:10pm"/>
    <d v="2025-08-06T00:00:00"/>
    <s v="04:25pm"/>
    <m/>
    <x v="17"/>
  </r>
  <r>
    <n v="131"/>
    <s v="ARSH MISHRA"/>
    <x v="0"/>
    <x v="0"/>
    <d v="2014-10-23T00:00:00"/>
    <d v="2025-08-03T00:00:00"/>
    <s v="10YEARS9MONTHS,11DAYS"/>
    <s v="SUB JUNIOR"/>
    <s v="FREESTYLE"/>
    <s v=""/>
    <s v=""/>
    <m/>
    <m/>
    <m/>
    <m/>
    <m/>
    <m/>
    <s v="Please mention MTS in CAT 1"/>
    <x v="17"/>
  </r>
  <r>
    <n v="132"/>
    <s v="SUSMITA SHAH"/>
    <x v="1"/>
    <x v="1"/>
    <d v="1995-12-14T00:00:00"/>
    <d v="2025-08-03T00:00:00"/>
    <s v="29YEARS7MONTHS,20DAYS"/>
    <s v="SUB JUNIOR"/>
    <s v=""/>
    <s v=""/>
    <s v=""/>
    <m/>
    <n v="7028840318"/>
    <m/>
    <m/>
    <m/>
    <m/>
    <m/>
    <x v="17"/>
  </r>
  <r>
    <n v="133"/>
    <s v="VISHAL KUMAR"/>
    <x v="0"/>
    <x v="1"/>
    <d v="1997-05-15T00:00:00"/>
    <d v="2025-08-03T00:00:00"/>
    <s v="28YEARS2MONTHS,19DAYS"/>
    <s v="SUB JUNIOR"/>
    <s v=""/>
    <s v=""/>
    <s v=""/>
    <m/>
    <n v="7054862307"/>
    <m/>
    <m/>
    <m/>
    <m/>
    <m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n v="74"/>
    <s v="RAKHI KARKETA"/>
    <x v="0"/>
    <x v="0"/>
    <d v="2006-08-12T00:00:00"/>
    <d v="2025-09-23T00:00:00"/>
    <s v="19YEARS1MONTHS,11DAYS"/>
    <m/>
    <s v="SENIOR"/>
    <n v="35"/>
    <n v="35"/>
    <s v="BELOW 53"/>
    <s v="CATEGORY 2"/>
    <m/>
    <m/>
    <s v="up to 43KG"/>
    <n v="30"/>
    <n v="15"/>
    <n v="50"/>
    <n v="0"/>
    <s v="F-7"/>
    <s v="THIRD"/>
    <x v="0"/>
    <s v="PRESENT"/>
  </r>
  <r>
    <n v="85"/>
    <s v="GAYATHRI V"/>
    <x v="0"/>
    <x v="0"/>
    <d v="2009-10-28T00:00:00"/>
    <d v="2025-09-23T00:00:00"/>
    <s v="15YEARS10MONTHS,26DAYS"/>
    <m/>
    <s v="JUNIOR"/>
    <n v="42"/>
    <m/>
    <s v="BELOW 53"/>
    <s v="CATEGORY 2"/>
    <m/>
    <m/>
    <s v="up to 43KG"/>
    <n v="47.5"/>
    <n v="27.5"/>
    <n v="90"/>
    <n v="0"/>
    <s v="F-8"/>
    <s v="FIRST"/>
    <x v="1"/>
    <s v="PRESENT"/>
  </r>
  <r>
    <n v="31"/>
    <s v="MUSKAN"/>
    <x v="0"/>
    <x v="0"/>
    <d v="2013-05-05T00:00:00"/>
    <d v="2025-09-23T00:00:00"/>
    <s v="12YEARS4MONTHS,18DAYS"/>
    <m/>
    <s v="SENIOR"/>
    <n v="39"/>
    <m/>
    <s v="BELOW 53"/>
    <s v="CATEGORY 2"/>
    <m/>
    <m/>
    <s v="up to 43KG"/>
    <n v="25"/>
    <n v="22.5"/>
    <n v="55"/>
    <n v="0"/>
    <s v="F-7"/>
    <s v="SECOND"/>
    <x v="2"/>
    <s v="PRESENT"/>
  </r>
  <r>
    <n v="75"/>
    <s v="ROUSHAN JAHAN"/>
    <x v="0"/>
    <x v="0"/>
    <d v="2006-01-01T00:00:00"/>
    <d v="2025-09-23T00:00:00"/>
    <s v="19YEARS8MONTHS,22DAYS"/>
    <m/>
    <s v="SENIOR"/>
    <n v="40"/>
    <n v="40"/>
    <s v="BELOW 53"/>
    <s v="CATEGORY 2"/>
    <m/>
    <m/>
    <s v="up to 43KG"/>
    <n v="30"/>
    <n v="15"/>
    <n v="55"/>
    <n v="0"/>
    <s v="F-8"/>
    <s v="THIRD"/>
    <x v="0"/>
    <s v="PRESENT"/>
  </r>
  <r>
    <n v="76"/>
    <s v="SANJALI KISKU"/>
    <x v="0"/>
    <x v="0"/>
    <d v="2008-06-12T00:00:00"/>
    <d v="2025-09-23T00:00:00"/>
    <s v="17YEARS3MONTHS,11DAYS"/>
    <m/>
    <s v="SENIOR"/>
    <n v="41"/>
    <n v="41"/>
    <s v="BELOW 53"/>
    <s v="CATEGORY 2"/>
    <m/>
    <m/>
    <s v="up to 43KG"/>
    <n v="47.5"/>
    <n v="22.5"/>
    <n v="80"/>
    <n v="0"/>
    <s v="F-8"/>
    <s v="SECOND"/>
    <x v="0"/>
    <s v="PRESENT"/>
  </r>
  <r>
    <n v="32"/>
    <s v="REENA"/>
    <x v="0"/>
    <x v="0"/>
    <d v="2007-09-11T00:00:00"/>
    <d v="2025-09-23T00:00:00"/>
    <s v="18YEARS0MONTHS,12DAYS"/>
    <m/>
    <s v="SENIOR"/>
    <n v="52"/>
    <m/>
    <s v="BELOW 53"/>
    <s v="CATEGORY 2"/>
    <m/>
    <m/>
    <s v="47-52KG"/>
    <n v="40"/>
    <n v="25"/>
    <n v="70"/>
    <n v="0"/>
    <s v="F-11"/>
    <s v="FIRST"/>
    <x v="2"/>
    <s v="PRESENT"/>
  </r>
  <r>
    <n v="190"/>
    <s v="PALAK"/>
    <x v="0"/>
    <x v="0"/>
    <d v="2012-03-10T00:00:00"/>
    <d v="2025-09-23T00:00:00"/>
    <s v="13YEARS6MONTHS,13DAYS"/>
    <m/>
    <s v="SUB JUNIOR"/>
    <n v="49"/>
    <m/>
    <s v="BELOW 53"/>
    <s v="CATEGORY 2"/>
    <m/>
    <m/>
    <s v="47-52KG"/>
    <n v="45"/>
    <n v="15"/>
    <n v="67.5"/>
    <n v="127.5"/>
    <s v="F-6"/>
    <s v="FIRST"/>
    <x v="3"/>
    <s v="PRESENT"/>
  </r>
  <r>
    <n v="34"/>
    <s v="HIMANSHI"/>
    <x v="0"/>
    <x v="1"/>
    <d v="1985-12-01T00:00:00"/>
    <d v="2025-09-23T00:00:00"/>
    <s v="39YEARS9MONTHS,22DAYS"/>
    <s v="She's a qualified professional with M.P.Ed and degrees, heading the sports department in a school and has been associated with Special Olympics for over 9 years, making her a dedicated and experienced individual in her field"/>
    <s v="SENIOR"/>
    <m/>
    <m/>
    <m/>
    <m/>
    <m/>
    <m/>
    <m/>
    <m/>
    <m/>
    <m/>
    <n v="13"/>
    <m/>
    <m/>
    <x v="2"/>
    <s v="PRESENT"/>
  </r>
  <r>
    <n v="174"/>
    <s v="SINEKA C"/>
    <x v="0"/>
    <x v="1"/>
    <d v="2002-01-16T00:00:00"/>
    <d v="2025-09-23T00:00:00"/>
    <s v="23YEARS8MONTHS,7DAYS"/>
    <m/>
    <s v="SENIOR"/>
    <m/>
    <m/>
    <m/>
    <m/>
    <m/>
    <n v="8525921989"/>
    <m/>
    <m/>
    <m/>
    <m/>
    <n v="13"/>
    <m/>
    <m/>
    <x v="4"/>
    <s v="PRESENT"/>
  </r>
  <r>
    <n v="97"/>
    <s v="ANNMARIA B"/>
    <x v="0"/>
    <x v="0"/>
    <d v="2004-12-14T00:00:00"/>
    <d v="2025-09-23T00:00:00"/>
    <s v="20YEARS9MONTHS,9DAYS"/>
    <m/>
    <s v="SENIOR"/>
    <n v="44"/>
    <m/>
    <s v="BELOW 53"/>
    <s v="CATEGORY 2"/>
    <m/>
    <m/>
    <s v="43-47KG"/>
    <n v="20"/>
    <n v="0"/>
    <n v="50"/>
    <n v="0"/>
    <s v="F-3"/>
    <s v="PARTICIPATION"/>
    <x v="5"/>
    <s v="PRESENT"/>
  </r>
  <r>
    <n v="11"/>
    <s v="SAHID RAHMAN"/>
    <x v="1"/>
    <x v="0"/>
    <d v="2008-04-24T00:00:00"/>
    <d v="2025-09-23T00:00:00"/>
    <s v="17YEARS4MONTHS,30DAYS"/>
    <m/>
    <s v="SENIOR"/>
    <n v="65"/>
    <m/>
    <m/>
    <m/>
    <m/>
    <m/>
    <m/>
    <m/>
    <m/>
    <m/>
    <n v="0"/>
    <m/>
    <m/>
    <x v="6"/>
    <s v="ABSENT"/>
  </r>
  <r>
    <n v="67"/>
    <s v="KALPNA KUMARI"/>
    <x v="0"/>
    <x v="1"/>
    <d v="1982-08-20T00:00:00"/>
    <d v="2025-09-23T00:00:00"/>
    <s v="43YEARS1MONTHS,3DAYS"/>
    <m/>
    <s v="SENIOR"/>
    <m/>
    <m/>
    <m/>
    <m/>
    <s v="TEAM INCHARGE"/>
    <n v="9418502241"/>
    <m/>
    <m/>
    <m/>
    <m/>
    <n v="12"/>
    <m/>
    <m/>
    <x v="7"/>
    <s v="PRESENT"/>
  </r>
  <r>
    <n v="30"/>
    <s v="GUDIYA"/>
    <x v="0"/>
    <x v="0"/>
    <d v="1999-02-01T00:00:00"/>
    <d v="2025-09-23T00:00:00"/>
    <s v="26YEARS7MONTHS,22DAYS"/>
    <m/>
    <s v="SENIOR"/>
    <n v="42"/>
    <m/>
    <s v="BELOW 53"/>
    <s v="CATEGORY 2"/>
    <m/>
    <m/>
    <s v="up to 43KG"/>
    <n v="30"/>
    <n v="22.5"/>
    <n v="55"/>
    <n v="0"/>
    <s v="F-7"/>
    <s v="FIRST"/>
    <x v="2"/>
    <s v="PRESENT"/>
  </r>
  <r>
    <n v="43"/>
    <s v="SONARAM"/>
    <x v="1"/>
    <x v="0"/>
    <d v="1997-01-12T00:00:00"/>
    <d v="2025-09-23T00:00:00"/>
    <s v="28YEARS8MONTHS,11DAYS"/>
    <m/>
    <s v="SENIOR"/>
    <n v="94"/>
    <m/>
    <s v="93-104KG"/>
    <s v="CATEGORY 2"/>
    <m/>
    <m/>
    <s v="130-310KG"/>
    <n v="135"/>
    <n v="70"/>
    <n v="150"/>
    <n v="0"/>
    <s v="M-9"/>
    <s v="FIRST"/>
    <x v="2"/>
    <s v="PRESENT"/>
  </r>
  <r>
    <n v="171"/>
    <s v="THANGAM"/>
    <x v="0"/>
    <x v="0"/>
    <d v="1996-09-09T00:00:00"/>
    <d v="2025-09-23T00:00:00"/>
    <s v="29YEARS0MONTHS,14DAYS"/>
    <m/>
    <s v="SENIOR"/>
    <n v="48"/>
    <m/>
    <s v="BELOW 53"/>
    <s v="CATEGORY 2"/>
    <m/>
    <m/>
    <s v="47-52KG"/>
    <n v="40"/>
    <n v="0"/>
    <n v="70"/>
    <n v="110"/>
    <s v="F-6"/>
    <s v="PARTICIPATION"/>
    <x v="4"/>
    <s v="PRESENT"/>
  </r>
  <r>
    <n v="149"/>
    <s v="SHANTI"/>
    <x v="0"/>
    <x v="0"/>
    <d v="2005-10-16T00:00:00"/>
    <d v="2025-09-23T00:00:00"/>
    <s v="19YEARS11MONTHS,7DAYS"/>
    <m/>
    <s v="SENIOR"/>
    <n v="49"/>
    <m/>
    <s v="BELOW 53"/>
    <s v="CATEGORY 2"/>
    <m/>
    <m/>
    <s v="47-52KG"/>
    <n v="35"/>
    <n v="25"/>
    <n v="75"/>
    <n v="0"/>
    <s v="F-11"/>
    <s v="SECOND"/>
    <x v="8"/>
    <s v="PRESENT"/>
  </r>
  <r>
    <n v="176"/>
    <s v="PALAK"/>
    <x v="0"/>
    <x v="0"/>
    <d v="2012-03-10T00:00:00"/>
    <d v="2025-09-23T00:00:00"/>
    <s v="13YEARS6MONTHS,13DAYS"/>
    <m/>
    <s v="SUB JUNIOR"/>
    <n v="49"/>
    <m/>
    <s v="BELOW 53"/>
    <s v="CATEGORY 2"/>
    <m/>
    <m/>
    <m/>
    <n v="42.5"/>
    <m/>
    <n v="70"/>
    <n v="112.5"/>
    <m/>
    <m/>
    <x v="3"/>
    <m/>
  </r>
  <r>
    <n v="179"/>
    <s v="DEEPIKA JOON "/>
    <x v="0"/>
    <x v="0"/>
    <d v="2007-10-19T00:00:00"/>
    <d v="2025-09-23T00:00:00"/>
    <s v="17YEARS11MONTHS,4DAYS"/>
    <m/>
    <s v="SENIOR"/>
    <n v="49"/>
    <m/>
    <s v="BELOW 53"/>
    <s v="CATEGORY 2"/>
    <m/>
    <m/>
    <s v="47-52KG"/>
    <n v="25"/>
    <n v="0"/>
    <n v="40"/>
    <n v="65"/>
    <s v="F-6"/>
    <s v="PARTICIPATION"/>
    <x v="9"/>
    <s v="PRESENT"/>
  </r>
  <r>
    <n v="50"/>
    <s v="MAUSAM K GURJAR"/>
    <x v="0"/>
    <x v="1"/>
    <d v="2001-10-10T00:00:00"/>
    <d v="2025-09-23T00:00:00"/>
    <s v="23YEARS11MONTHS,13DAYS"/>
    <m/>
    <m/>
    <m/>
    <m/>
    <m/>
    <m/>
    <m/>
    <n v="9601129649"/>
    <m/>
    <m/>
    <m/>
    <m/>
    <n v="11"/>
    <m/>
    <m/>
    <x v="10"/>
    <s v="PRESENT"/>
  </r>
  <r>
    <n v="170"/>
    <s v="PAVITHRA"/>
    <x v="0"/>
    <x v="0"/>
    <d v="2001-12-17T00:00:00"/>
    <d v="2025-09-23T00:00:00"/>
    <s v="23YEARS9MONTHS,6DAYS"/>
    <m/>
    <s v="SENIOR"/>
    <n v="84"/>
    <m/>
    <s v="84-92KG"/>
    <s v="CATEGORY 2"/>
    <m/>
    <m/>
    <s v="84KG and above"/>
    <n v="100"/>
    <n v="35"/>
    <n v="95"/>
    <n v="0"/>
    <s v="F-12"/>
    <s v="FIRST"/>
    <x v="4"/>
    <s v="PRESENT"/>
  </r>
  <r>
    <n v="2"/>
    <s v="K NAVANEETHA"/>
    <x v="0"/>
    <x v="0"/>
    <d v="1999-10-07T00:00:00"/>
    <d v="2025-09-23T00:00:00"/>
    <s v="25YEARS11MONTHS,16DAYS"/>
    <m/>
    <s v="SENIOR"/>
    <n v="49"/>
    <n v="49"/>
    <s v="BELOW 53"/>
    <s v="CATEGORY 2"/>
    <m/>
    <m/>
    <s v="47-52KG"/>
    <n v="30"/>
    <n v="0"/>
    <n v="40"/>
    <n v="0"/>
    <s v="F-6"/>
    <s v="PARTICIPATION"/>
    <x v="11"/>
    <s v="PRESENT"/>
  </r>
  <r>
    <n v="183"/>
    <s v="CHINTAMANI RAUT"/>
    <x v="2"/>
    <x v="0"/>
    <d v="2002-12-11T00:00:00"/>
    <d v="2025-09-23T00:00:00"/>
    <s v="22YEARS9MONTHS,12DAYS"/>
    <m/>
    <s v="SENIOR"/>
    <n v="90"/>
    <m/>
    <s v="83-92KG"/>
    <s v="CATEGORY 2"/>
    <m/>
    <m/>
    <s v="350-460KG"/>
    <n v="175"/>
    <n v="90"/>
    <n v="180"/>
    <n v="0"/>
    <s v="M-20"/>
    <s v="FIRST"/>
    <x v="9"/>
    <s v="PRESENT"/>
  </r>
  <r>
    <n v="150"/>
    <s v="SHAFALI GUPTA"/>
    <x v="0"/>
    <x v="1"/>
    <d v="1975-04-09T00:00:00"/>
    <d v="2025-09-23T00:00:00"/>
    <s v="50YEARS5MONTHS,14DAYS"/>
    <m/>
    <s v="SENIOR"/>
    <m/>
    <m/>
    <m/>
    <m/>
    <s v="TEAM INCHARGE"/>
    <n v="9717450900"/>
    <m/>
    <m/>
    <m/>
    <m/>
    <n v="11"/>
    <m/>
    <m/>
    <x v="8"/>
    <s v="PRESENT"/>
  </r>
  <r>
    <n v="40"/>
    <s v="SARTHAK SHANDILYA"/>
    <x v="1"/>
    <x v="0"/>
    <d v="2000-02-07T00:00:00"/>
    <d v="2025-09-23T00:00:00"/>
    <s v="25YEARS7MONTHS,16DAYS"/>
    <m/>
    <s v="SENIOR"/>
    <n v="84"/>
    <m/>
    <s v="83-92KG"/>
    <s v="CATEGORY 2"/>
    <m/>
    <m/>
    <s v="225-320KG"/>
    <n v="110"/>
    <n v="80"/>
    <n v="145"/>
    <n v="0"/>
    <s v="M-14"/>
    <s v="FIRST"/>
    <x v="2"/>
    <s v="PRESENT"/>
  </r>
  <r>
    <n v="47"/>
    <s v="ASHA VAGHELA"/>
    <x v="0"/>
    <x v="0"/>
    <d v="2004-01-11T00:00:00"/>
    <d v="2025-09-23T00:00:00"/>
    <s v="21YEARS8MONTHS,12DAYS"/>
    <m/>
    <s v="SENIOR"/>
    <n v="51"/>
    <m/>
    <s v="BELOW 53"/>
    <s v="CATEGORY 2"/>
    <m/>
    <m/>
    <s v="47-52KG"/>
    <n v="25"/>
    <n v="0"/>
    <n v="45"/>
    <n v="70"/>
    <s v="F-6"/>
    <s v="PARTICIPATION"/>
    <x v="10"/>
    <s v="PRESENT"/>
  </r>
  <r>
    <n v="184"/>
    <s v="UTKARSH CHAVAN "/>
    <x v="2"/>
    <x v="0"/>
    <d v="2000-10-30T00:00:00"/>
    <d v="2025-09-23T00:00:00"/>
    <s v="24YEARS10MONTHS,24DAYS"/>
    <m/>
    <s v="SENIOR"/>
    <n v="83"/>
    <m/>
    <s v="74-82KG"/>
    <s v="CATEGORY 2"/>
    <m/>
    <m/>
    <s v="285-397KG"/>
    <n v="160"/>
    <n v="92.5"/>
    <n v="165"/>
    <n v="0"/>
    <s v="M-15"/>
    <s v="FIRST"/>
    <x v="9"/>
    <s v="PRESENT"/>
  </r>
  <r>
    <n v="88"/>
    <s v="GEETHA N"/>
    <x v="0"/>
    <x v="1"/>
    <d v="1986-05-25T00:00:00"/>
    <d v="2025-09-23T00:00:00"/>
    <s v="39YEARS3MONTHS,29DAYS"/>
    <m/>
    <s v="SENIOR"/>
    <m/>
    <m/>
    <m/>
    <m/>
    <m/>
    <n v="8431018166"/>
    <m/>
    <m/>
    <m/>
    <m/>
    <n v="9"/>
    <m/>
    <m/>
    <x v="1"/>
    <s v="PRESENT"/>
  </r>
  <r>
    <n v="126"/>
    <s v="POOJA "/>
    <x v="0"/>
    <x v="0"/>
    <d v="2005-01-01T00:00:00"/>
    <d v="2025-09-23T00:00:00"/>
    <s v="20YEARS8MONTHS,22DAYS"/>
    <m/>
    <s v="SENIOR"/>
    <n v="52"/>
    <m/>
    <s v="BELOW 53"/>
    <s v="CATEGORY 2"/>
    <m/>
    <m/>
    <s v="47-52KG"/>
    <n v="25"/>
    <n v="20"/>
    <n v="40"/>
    <n v="0"/>
    <s v="F-11"/>
    <s v="FOURTH"/>
    <x v="12"/>
    <s v="PRESENT"/>
  </r>
  <r>
    <n v="158"/>
    <s v="ADITYA GURURANI"/>
    <x v="1"/>
    <x v="0"/>
    <d v="2002-06-18T00:00:00"/>
    <d v="2025-09-23T00:00:00"/>
    <s v="23YEARS3MONTHS,5DAYS"/>
    <m/>
    <s v="SENIOR"/>
    <n v="80"/>
    <m/>
    <s v="74-82KG"/>
    <s v="CATEGORY 2"/>
    <m/>
    <m/>
    <s v="245-272KG"/>
    <n v="105"/>
    <n v="65"/>
    <n v="110"/>
    <n v="0"/>
    <s v="M-10"/>
    <s v="FIRST"/>
    <x v="13"/>
    <s v="PRESENT"/>
  </r>
  <r>
    <n v="22"/>
    <s v="RUPINDER SINGH"/>
    <x v="1"/>
    <x v="0"/>
    <d v="1996-12-06T00:00:00"/>
    <d v="2025-09-23T00:00:00"/>
    <s v="28YEARS9MONTHS,17DAYS"/>
    <m/>
    <s v="SENIOR"/>
    <n v="103"/>
    <n v="103"/>
    <s v="93-104KG"/>
    <s v="CATEGORY 2"/>
    <m/>
    <m/>
    <s v="310-440KG"/>
    <n v="112.5"/>
    <n v="90"/>
    <n v="172.5"/>
    <n v="0"/>
    <s v="M-21"/>
    <s v="SECOND"/>
    <x v="14"/>
    <s v="PRESENT"/>
  </r>
  <r>
    <n v="138"/>
    <s v="SALONI PARIHAR"/>
    <x v="0"/>
    <x v="0"/>
    <d v="2006-04-16T00:00:00"/>
    <d v="2025-09-23T00:00:00"/>
    <s v="19YEARS5MONTHS,7DAYS"/>
    <m/>
    <s v="SENIOR"/>
    <n v="53"/>
    <n v="50"/>
    <s v="53-58KG"/>
    <s v="CATEGORY 2"/>
    <m/>
    <m/>
    <s v="52-57KG"/>
    <n v="15"/>
    <n v="0"/>
    <n v="35"/>
    <n v="50"/>
    <s v="F-4"/>
    <s v="PARTICIPATION"/>
    <x v="15"/>
    <s v="PRESENT"/>
  </r>
  <r>
    <n v="116"/>
    <s v="AKHILESH SAHU"/>
    <x v="1"/>
    <x v="0"/>
    <d v="2004-05-14T00:00:00"/>
    <d v="2025-09-23T00:00:00"/>
    <s v="21YEARS4MONTHS,9DAYS"/>
    <m/>
    <s v="SENIOR"/>
    <n v="61"/>
    <m/>
    <s v="59-65KG"/>
    <s v="CATEGORY 2"/>
    <m/>
    <m/>
    <s v="315-402KG"/>
    <n v="140"/>
    <n v="70"/>
    <n v="160"/>
    <n v="0"/>
    <s v="M-19"/>
    <s v="SECOND"/>
    <x v="16"/>
    <s v="PRESENT"/>
  </r>
  <r>
    <n v="115"/>
    <s v="BISMITA MOHANTY"/>
    <x v="0"/>
    <x v="1"/>
    <d v="1975-02-21T00:00:00"/>
    <d v="2025-09-23T00:00:00"/>
    <s v="50YEARS7MONTHS,2DAYS"/>
    <m/>
    <s v="SENIOR"/>
    <m/>
    <m/>
    <m/>
    <m/>
    <m/>
    <n v="8895089797"/>
    <m/>
    <m/>
    <m/>
    <m/>
    <n v="9"/>
    <m/>
    <m/>
    <x v="16"/>
    <s v="PRESENT"/>
  </r>
  <r>
    <n v="33"/>
    <s v="AMRIT "/>
    <x v="0"/>
    <x v="1"/>
    <d v="1976-02-14T00:00:00"/>
    <d v="2025-09-23T00:00:00"/>
    <s v="49YEARS7MONTHS,9DAYS"/>
    <m/>
    <s v="JUNIOR"/>
    <m/>
    <m/>
    <m/>
    <m/>
    <m/>
    <m/>
    <m/>
    <m/>
    <m/>
    <m/>
    <n v="9"/>
    <m/>
    <m/>
    <x v="2"/>
    <s v="PRESENT"/>
  </r>
  <r>
    <n v="48"/>
    <s v="RIDHAM SHAH"/>
    <x v="0"/>
    <x v="0"/>
    <d v="2009-09-26T00:00:00"/>
    <d v="2025-09-23T00:00:00"/>
    <s v="15YEARS11MONTHS,28DAYS"/>
    <m/>
    <s v="JUNIOR"/>
    <n v="54"/>
    <m/>
    <s v="53-58KG"/>
    <s v="CATEGORY 2"/>
    <m/>
    <m/>
    <s v="52-57KG"/>
    <n v="25"/>
    <n v="0"/>
    <n v="45"/>
    <n v="70"/>
    <s v="F-4"/>
    <s v="PARTICIPATION"/>
    <x v="10"/>
    <s v="PRESENT"/>
  </r>
  <r>
    <n v="185"/>
    <s v="GOVIND VIRULKAR"/>
    <x v="2"/>
    <x v="0"/>
    <d v="1999-02-10T00:00:00"/>
    <d v="2025-09-23T00:00:00"/>
    <s v="26YEARS7MONTHS,13DAYS"/>
    <m/>
    <s v="SENIOR"/>
    <n v="88"/>
    <m/>
    <s v="83-92KG"/>
    <s v="CATEGORY 2"/>
    <m/>
    <m/>
    <s v="350-460KG"/>
    <n v="135"/>
    <n v="75"/>
    <n v="160"/>
    <n v="0"/>
    <s v="M-20"/>
    <s v="SECOND"/>
    <x v="9"/>
    <s v="PRESENT"/>
  </r>
  <r>
    <n v="20"/>
    <s v="ABHISHEK YADAV"/>
    <x v="1"/>
    <x v="0"/>
    <d v="2009-02-01T00:00:00"/>
    <d v="2025-09-23T00:00:00"/>
    <s v="16YEARS7MONTHS,22DAYS"/>
    <m/>
    <s v="JUNIOR"/>
    <n v="77"/>
    <n v="75"/>
    <s v="74-82KG"/>
    <s v="CATEGORY 2"/>
    <m/>
    <m/>
    <s v="140-195KG"/>
    <n v="80"/>
    <n v="50"/>
    <n v="115"/>
    <n v="0"/>
    <s v="M-6 Mixed"/>
    <s v="FIRST"/>
    <x v="14"/>
    <s v="PRESENT"/>
  </r>
  <r>
    <n v="84"/>
    <s v="ANUSHA K"/>
    <x v="0"/>
    <x v="0"/>
    <d v="2005-12-20T00:00:00"/>
    <d v="2025-09-23T00:00:00"/>
    <s v="19YEARS9MONTHS,3DAYS"/>
    <m/>
    <s v="SENIOR"/>
    <n v="55"/>
    <m/>
    <s v="53-58KG"/>
    <s v="CATEGORY 2"/>
    <m/>
    <m/>
    <s v="52-57KG"/>
    <n v="25"/>
    <n v="20"/>
    <n v="60"/>
    <n v="105"/>
    <s v="F-4"/>
    <s v="SECOND"/>
    <x v="1"/>
    <s v="PRESENT"/>
  </r>
  <r>
    <n v="168"/>
    <s v="ABARNASHRI DHANA SELVA"/>
    <x v="0"/>
    <x v="0"/>
    <d v="2006-04-12T00:00:00"/>
    <d v="2025-09-23T00:00:00"/>
    <s v="19YEARS5MONTHS,11DAYS"/>
    <m/>
    <s v="SENIOR"/>
    <n v="80"/>
    <m/>
    <s v="74-82KG"/>
    <s v="CATEGORY 2"/>
    <m/>
    <m/>
    <s v="72-84KG"/>
    <n v="75"/>
    <n v="32.5"/>
    <n v="90"/>
    <n v="0"/>
    <s v="F-15"/>
    <s v="FIRST"/>
    <x v="4"/>
    <s v="PRESENT"/>
  </r>
  <r>
    <n v="151"/>
    <s v="KUSH CHATURVEDI"/>
    <x v="1"/>
    <x v="0"/>
    <d v="2006-03-09T00:00:00"/>
    <d v="2025-09-23T00:00:00"/>
    <s v="19YEARS6MONTHS,14DAYS"/>
    <m/>
    <s v="SENIOR"/>
    <n v="102"/>
    <n v="103"/>
    <s v="93-104KG"/>
    <s v="CATEGORY 2"/>
    <m/>
    <m/>
    <s v="310-440KG"/>
    <n v="125"/>
    <n v="80"/>
    <n v="155"/>
    <n v="0"/>
    <s v="M-21"/>
    <s v="THIRD"/>
    <x v="8"/>
    <s v="PRESENT"/>
  </r>
  <r>
    <n v="164"/>
    <s v="A AJITH"/>
    <x v="1"/>
    <x v="0"/>
    <d v="2006-02-15T00:00:00"/>
    <d v="2025-09-23T00:00:00"/>
    <s v="19YEARS7MONTHS,8DAYS"/>
    <m/>
    <s v="SENIOR"/>
    <n v="92"/>
    <m/>
    <s v="83-92KG"/>
    <s v="CATEGORY 2"/>
    <m/>
    <m/>
    <s v="350-460KG"/>
    <n v="132.5"/>
    <n v="65"/>
    <n v="160"/>
    <n v="0"/>
    <s v="M-20"/>
    <s v="THIRD"/>
    <x v="4"/>
    <s v="PRESENT"/>
  </r>
  <r>
    <n v="117"/>
    <s v="KIRAN NAG"/>
    <x v="1"/>
    <x v="0"/>
    <d v="1999-05-09T00:00:00"/>
    <d v="2025-09-23T00:00:00"/>
    <s v="26YEARS4MONTHS,14DAYS"/>
    <m/>
    <s v="SENIOR"/>
    <n v="74"/>
    <m/>
    <s v="74-82KG"/>
    <s v="CATEGORY 2"/>
    <m/>
    <m/>
    <s v="320-440KG"/>
    <n v="125"/>
    <n v="80"/>
    <n v="150"/>
    <n v="0"/>
    <s v="M-18"/>
    <s v="SECOND"/>
    <x v="16"/>
    <s v="PRESENT"/>
  </r>
  <r>
    <n v="169"/>
    <s v="R VADIVU RAMESH"/>
    <x v="0"/>
    <x v="0"/>
    <d v="2007-04-04T00:00:00"/>
    <d v="2025-09-23T00:00:00"/>
    <s v="18YEARS5MONTHS,19DAYS"/>
    <m/>
    <s v="SENIOR"/>
    <n v="57"/>
    <m/>
    <s v="53-58KG"/>
    <s v="CATEGORY 2"/>
    <m/>
    <m/>
    <s v="57-63KG"/>
    <n v="55"/>
    <n v="27.5"/>
    <n v="65"/>
    <n v="0"/>
    <s v="F-13"/>
    <s v="THIRD"/>
    <x v="4"/>
    <s v="PRESENT"/>
  </r>
  <r>
    <n v="181"/>
    <s v="JAANSI NISHAD "/>
    <x v="0"/>
    <x v="0"/>
    <d v="2009-05-24T00:00:00"/>
    <d v="2025-09-23T00:00:00"/>
    <s v="16YEARS3MONTHS,30DAYS"/>
    <m/>
    <s v="JUNIOR"/>
    <n v="57"/>
    <m/>
    <s v="53-58KG"/>
    <s v="CATEGORY 2"/>
    <m/>
    <m/>
    <s v="57-63KG"/>
    <n v="70"/>
    <n v="37.5"/>
    <n v="80"/>
    <n v="0"/>
    <s v="F-13"/>
    <s v="SECOND"/>
    <x v="9"/>
    <s v="PRESENT"/>
  </r>
  <r>
    <n v="122"/>
    <s v="BAKKIARAJ "/>
    <x v="1"/>
    <x v="1"/>
    <d v="1985-04-04T00:00:00"/>
    <d v="2025-09-23T00:00:00"/>
    <s v="40YEARS5MONTHS,19DAYS"/>
    <m/>
    <m/>
    <m/>
    <m/>
    <m/>
    <m/>
    <s v="TEAM INCHARGE"/>
    <n v="9500511319"/>
    <m/>
    <m/>
    <m/>
    <m/>
    <n v="16"/>
    <m/>
    <m/>
    <x v="17"/>
    <s v="PRESENT"/>
  </r>
  <r>
    <n v="62"/>
    <s v="SANJAY SOLANKI"/>
    <x v="1"/>
    <x v="1"/>
    <d v="1981-05-01T00:00:00"/>
    <d v="2025-09-23T00:00:00"/>
    <s v="44YEARS4MONTHS,22DAYS"/>
    <m/>
    <s v="SENIOR"/>
    <m/>
    <m/>
    <m/>
    <m/>
    <s v="TEAM INCHARGE"/>
    <n v="8744893570"/>
    <m/>
    <m/>
    <m/>
    <m/>
    <n v="15"/>
    <m/>
    <m/>
    <x v="3"/>
    <s v="PRESENT"/>
  </r>
  <r>
    <n v="136"/>
    <s v="POOJA"/>
    <x v="0"/>
    <x v="0"/>
    <d v="2002-04-26T00:00:00"/>
    <d v="2025-09-23T00:00:00"/>
    <s v="23YEARS4MONTHS,28DAYS"/>
    <m/>
    <s v="SENIOR"/>
    <n v="81"/>
    <n v="80"/>
    <s v="74-82KG"/>
    <s v="CATEGORY 2"/>
    <m/>
    <m/>
    <s v="72-84KG"/>
    <n v="17.5"/>
    <n v="20"/>
    <n v="70"/>
    <n v="107.5"/>
    <s v="F-1"/>
    <s v="FIRST"/>
    <x v="15"/>
    <s v="PRESENT"/>
  </r>
  <r>
    <n v="10"/>
    <s v="ROHAN HO"/>
    <x v="1"/>
    <x v="0"/>
    <d v="2000-10-12T00:00:00"/>
    <d v="2025-09-23T00:00:00"/>
    <s v="24YEARS11MONTHS,11DAYS"/>
    <m/>
    <s v="SENIOR"/>
    <n v="64"/>
    <n v="60"/>
    <s v="59-65KG"/>
    <s v="CATEGORY 2"/>
    <m/>
    <m/>
    <s v="315-402KG"/>
    <n v="105"/>
    <n v="77.5"/>
    <n v="155"/>
    <n v="0"/>
    <s v="M-19"/>
    <s v="THIRD"/>
    <x v="6"/>
    <s v="PRESENT"/>
  </r>
  <r>
    <n v="120"/>
    <s v="SARGUNAVARMAN"/>
    <x v="1"/>
    <x v="0"/>
    <d v="2001-12-23T00:00:00"/>
    <d v="2025-09-23T00:00:00"/>
    <s v="23YEARS9MONTHS,0DAYS"/>
    <m/>
    <s v="SENIOR"/>
    <s v=" 66"/>
    <m/>
    <s v="66-73KG"/>
    <s v="CATEGORY 2"/>
    <m/>
    <m/>
    <s v="320-440KG"/>
    <n v="165"/>
    <n v="85"/>
    <n v="200"/>
    <n v="0"/>
    <s v="M-18"/>
    <s v="FIRST"/>
    <x v="17"/>
    <s v="PRESENT"/>
  </r>
  <r>
    <n v="54"/>
    <s v="AJITKUMAR GURJAR "/>
    <x v="1"/>
    <x v="1"/>
    <d v="1984-02-09T00:00:00"/>
    <d v="2025-09-23T00:00:00"/>
    <s v="41YEARS7MONTHS,14DAYS"/>
    <m/>
    <m/>
    <m/>
    <m/>
    <m/>
    <m/>
    <s v="TEAM INCHARGE"/>
    <n v="7567757139"/>
    <m/>
    <m/>
    <m/>
    <m/>
    <n v="14"/>
    <m/>
    <m/>
    <x v="10"/>
    <s v="PRESENT"/>
  </r>
  <r>
    <n v="89"/>
    <s v="GOURAV S"/>
    <x v="1"/>
    <x v="0"/>
    <d v="2002-12-10T00:00:00"/>
    <d v="2025-09-23T00:00:00"/>
    <s v="22YEARS9MONTHS,13DAYS"/>
    <m/>
    <s v="SENIOR"/>
    <n v="62"/>
    <m/>
    <s v="59-65KG"/>
    <s v="CATEGORY 2"/>
    <m/>
    <m/>
    <s v="315-402KG"/>
    <n v="110"/>
    <n v="82.5"/>
    <n v="135"/>
    <n v="0"/>
    <s v="M-19"/>
    <s v="FOURTH"/>
    <x v="1"/>
    <s v="PRESENT"/>
  </r>
  <r>
    <n v="51"/>
    <s v="MEETARAJSINH JADEJA"/>
    <x v="1"/>
    <x v="0"/>
    <d v="2004-08-17T00:00:00"/>
    <d v="2025-09-23T00:00:00"/>
    <s v="21YEARS1MONTHS,6DAYS"/>
    <m/>
    <s v="SENIOR"/>
    <n v="79"/>
    <m/>
    <s v="74-82KG"/>
    <s v="CATEGORY 2"/>
    <m/>
    <m/>
    <s v="285-397KG"/>
    <n v="100"/>
    <n v="60"/>
    <n v="150"/>
    <n v="0"/>
    <s v="M-15"/>
    <s v="SECOND"/>
    <x v="10"/>
    <s v="PRESENT"/>
  </r>
  <r>
    <n v="4"/>
    <s v="P DHARISINI"/>
    <x v="0"/>
    <x v="0"/>
    <d v="2008-03-01T00:00:00"/>
    <d v="2025-09-23T00:00:00"/>
    <s v="17YEARS6MONTHS,22DAYS"/>
    <m/>
    <s v="SENIOR"/>
    <n v="58"/>
    <n v="58"/>
    <s v="53-58KG"/>
    <s v="CATEGORY 2"/>
    <m/>
    <m/>
    <s v="57-63KG"/>
    <n v="40"/>
    <n v="0"/>
    <n v="50"/>
    <n v="0"/>
    <s v="F-10"/>
    <s v="PARTICIPATION"/>
    <x v="11"/>
    <s v="PRESENT"/>
  </r>
  <r>
    <n v="23"/>
    <s v="PARDEEP SHARMA"/>
    <x v="1"/>
    <x v="1"/>
    <d v="1994-12-16T00:00:00"/>
    <d v="2025-09-23T00:00:00"/>
    <s v="30YEARS9MONTHS,7DAYS"/>
    <m/>
    <s v="SENIOR"/>
    <m/>
    <m/>
    <m/>
    <m/>
    <s v="TEAM INCHARGE"/>
    <n v="7087774787"/>
    <m/>
    <m/>
    <m/>
    <m/>
    <n v="12"/>
    <m/>
    <m/>
    <x v="14"/>
    <s v="PRESENT"/>
  </r>
  <r>
    <n v="112"/>
    <s v="JAYSHREE DASH"/>
    <x v="0"/>
    <x v="0"/>
    <d v="1973-06-22T00:00:00"/>
    <d v="2025-09-23T00:00:00"/>
    <s v="52YEARS3MONTHS,1DAYS"/>
    <m/>
    <s v="SENIOR"/>
    <n v="59"/>
    <m/>
    <s v="59-65KG"/>
    <s v="CATEGORY 2"/>
    <m/>
    <m/>
    <s v="57-63KG"/>
    <n v="0"/>
    <n v="0"/>
    <n v="50"/>
    <n v="50"/>
    <s v="F-2"/>
    <s v="PARTICIPATION"/>
    <x v="16"/>
    <s v="PRESENT"/>
  </r>
  <r>
    <n v="56"/>
    <s v="NAVITA AB"/>
    <x v="0"/>
    <x v="1"/>
    <m/>
    <d v="2025-09-23T00:00:00"/>
    <s v="125YEARS8MONTHS,23DAYS"/>
    <m/>
    <m/>
    <m/>
    <m/>
    <m/>
    <m/>
    <m/>
    <n v="7082529046"/>
    <m/>
    <m/>
    <m/>
    <m/>
    <m/>
    <m/>
    <m/>
    <x v="3"/>
    <s v="ABSENT"/>
  </r>
  <r>
    <n v="72"/>
    <s v="SANJU"/>
    <x v="1"/>
    <x v="0"/>
    <d v="1998-01-01T00:00:00"/>
    <d v="2025-09-23T00:00:00"/>
    <s v="27YEARS8MONTHS,22DAYS"/>
    <m/>
    <s v="SENIOR"/>
    <s v=" 70"/>
    <m/>
    <s v="66-73KG"/>
    <s v="CATEGORY 2"/>
    <m/>
    <m/>
    <s v="185-222KG"/>
    <n v="80"/>
    <n v="55"/>
    <n v="110"/>
    <n v="0"/>
    <s v="M-16"/>
    <s v="FIRST"/>
    <x v="7"/>
    <s v="PRESENT"/>
  </r>
  <r>
    <n v="165"/>
    <s v="KARTHICK SARAVANAN M"/>
    <x v="1"/>
    <x v="0"/>
    <d v="1999-06-13T00:00:00"/>
    <d v="2025-09-23T00:00:00"/>
    <s v="26YEARS3MONTHS,10DAYS"/>
    <m/>
    <s v="SENIOR"/>
    <n v="81"/>
    <m/>
    <s v="74-82KG"/>
    <s v="CATEGORY 2"/>
    <m/>
    <m/>
    <s v="285-397KG"/>
    <n v="100"/>
    <n v="70"/>
    <n v="140"/>
    <n v="0"/>
    <s v="M-15"/>
    <s v="THIRD"/>
    <x v="4"/>
    <s v="PRESENT"/>
  </r>
  <r>
    <n v="148"/>
    <s v="RIMMI"/>
    <x v="0"/>
    <x v="0"/>
    <d v="2002-11-01T00:00:00"/>
    <d v="2025-09-23T00:00:00"/>
    <s v="22YEARS10MONTHS,22DAYS"/>
    <m/>
    <s v="SENIOR"/>
    <n v="60"/>
    <m/>
    <s v="59-65KG"/>
    <s v="CATEGORY 2"/>
    <m/>
    <m/>
    <s v="57-63KG"/>
    <n v="40"/>
    <n v="25"/>
    <n v="60"/>
    <n v="0"/>
    <s v="F-10"/>
    <s v="SECOND"/>
    <x v="8"/>
    <s v="PRESENT"/>
  </r>
  <r>
    <n v="86"/>
    <s v="LILAVATHI B"/>
    <x v="0"/>
    <x v="0"/>
    <d v="2005-01-05T00:00:00"/>
    <d v="2025-09-23T00:00:00"/>
    <s v="20YEARS8MONTHS,18DAYS"/>
    <m/>
    <s v="SENIOR"/>
    <n v="61"/>
    <m/>
    <s v="59-65KG"/>
    <s v="CATEGORY 2"/>
    <m/>
    <m/>
    <s v="57-63KG"/>
    <n v="40"/>
    <n v="27.5"/>
    <n v="40"/>
    <n v="0"/>
    <s v="F-10"/>
    <s v="THIRD"/>
    <x v="1"/>
    <s v="PRESENT"/>
  </r>
  <r>
    <n v="60"/>
    <s v="SAMEER"/>
    <x v="1"/>
    <x v="0"/>
    <d v="2001-02-03T00:00:00"/>
    <d v="2025-09-23T00:00:00"/>
    <s v="24YEARS7MONTHS,20DAYS"/>
    <m/>
    <s v="SENIOR"/>
    <n v="106"/>
    <m/>
    <s v="105-119KG"/>
    <s v="CATEGORY 2"/>
    <m/>
    <m/>
    <s v="310-440KG"/>
    <n v="90"/>
    <n v="75"/>
    <n v="145"/>
    <n v="310"/>
    <s v="M-21"/>
    <s v="FOURTH"/>
    <x v="3"/>
    <s v="PRESENT"/>
  </r>
  <r>
    <n v="27"/>
    <s v="SURAJ KUMAR"/>
    <x v="1"/>
    <x v="1"/>
    <d v="1996-03-18T00:00:00"/>
    <d v="2025-09-23T00:00:00"/>
    <s v="29YEARS6MONTHS,5DAYS"/>
    <m/>
    <s v="SENIOR"/>
    <m/>
    <m/>
    <m/>
    <m/>
    <m/>
    <m/>
    <m/>
    <m/>
    <m/>
    <m/>
    <n v="12"/>
    <m/>
    <m/>
    <x v="18"/>
    <s v="PRESENT"/>
  </r>
  <r>
    <n v="166"/>
    <s v="K MADESHWARAN"/>
    <x v="1"/>
    <x v="0"/>
    <d v="2003-07-04T00:00:00"/>
    <d v="2025-09-23T00:00:00"/>
    <s v="22YEARS2MONTHS,19DAYS"/>
    <m/>
    <s v="SENIOR"/>
    <n v="70"/>
    <m/>
    <s v="66-73KG"/>
    <s v="CATEGORY 2"/>
    <m/>
    <m/>
    <s v="320-440KG"/>
    <n v="120"/>
    <n v="40"/>
    <n v="140"/>
    <n v="0"/>
    <s v="M-18"/>
    <s v="THIRD"/>
    <x v="4"/>
    <s v="PRESENT"/>
  </r>
  <r>
    <n v="37"/>
    <s v="RAHI SINGH"/>
    <x v="1"/>
    <x v="0"/>
    <d v="2003-04-17T00:00:00"/>
    <d v="2025-09-23T00:00:00"/>
    <s v="22YEARS5MONTHS,6DAYS"/>
    <m/>
    <s v="SENIOR"/>
    <n v="80"/>
    <m/>
    <s v="74-82KG"/>
    <s v="CATEGORY 2"/>
    <m/>
    <m/>
    <s v="285-397KG"/>
    <n v="100"/>
    <n v="65"/>
    <n v="130"/>
    <n v="0"/>
    <s v="M-15"/>
    <s v="FOURTH"/>
    <x v="2"/>
    <s v="PRESENT"/>
  </r>
  <r>
    <n v="35"/>
    <s v="EKJOT SINGH"/>
    <x v="1"/>
    <x v="0"/>
    <d v="2000-09-09T00:00:00"/>
    <d v="2025-09-23T00:00:00"/>
    <s v="25YEARS0MONTHS,14DAYS"/>
    <m/>
    <s v="SENIOR"/>
    <n v="110"/>
    <m/>
    <s v="105-119KG"/>
    <s v="CATEGORY 2"/>
    <m/>
    <m/>
    <s v="130-310KG"/>
    <n v="110"/>
    <n v="65"/>
    <n v="120"/>
    <n v="0"/>
    <s v="M-9"/>
    <s v="SECOND"/>
    <x v="2"/>
    <s v="PRESENT"/>
  </r>
  <r>
    <n v="28"/>
    <s v="ANKITA"/>
    <x v="0"/>
    <x v="0"/>
    <d v="2000-09-19T00:00:00"/>
    <d v="2025-09-23T00:00:00"/>
    <s v="25YEARS0MONTHS,4DAYS"/>
    <m/>
    <s v="SENIOR"/>
    <n v="69"/>
    <m/>
    <s v="66-73KG"/>
    <s v="CATEGORY 2"/>
    <m/>
    <m/>
    <s v="63-72KG"/>
    <n v="80"/>
    <n v="45"/>
    <n v="100"/>
    <n v="0"/>
    <s v="F-14"/>
    <s v="FIRST"/>
    <x v="2"/>
    <s v="PRESENT"/>
  </r>
  <r>
    <n v="45"/>
    <s v="DEVENDER RAWAT"/>
    <x v="1"/>
    <x v="1"/>
    <d v="1970-07-13T00:00:00"/>
    <d v="2025-09-23T00:00:00"/>
    <s v="55YEARS2MONTHS,10DAYS"/>
    <m/>
    <s v="SENIOR"/>
    <m/>
    <m/>
    <m/>
    <m/>
    <m/>
    <m/>
    <m/>
    <m/>
    <m/>
    <m/>
    <n v="12"/>
    <m/>
    <m/>
    <x v="2"/>
    <s v="PRESENT"/>
  </r>
  <r>
    <n v="134"/>
    <s v="ABIDA "/>
    <x v="0"/>
    <x v="0"/>
    <d v="1984-01-01T00:00:00"/>
    <d v="2025-09-23T00:00:00"/>
    <s v="41YEARS8MONTHS,22DAYS"/>
    <m/>
    <s v="SENIOR"/>
    <n v="63"/>
    <n v="64"/>
    <s v="59-65KG"/>
    <s v="CATEGORY 2"/>
    <m/>
    <m/>
    <s v="57-63KG"/>
    <n v="0"/>
    <n v="0"/>
    <n v="60"/>
    <n v="60"/>
    <s v="F-2"/>
    <s v="PARTICIPATION"/>
    <x v="15"/>
    <s v="PRESENT"/>
  </r>
  <r>
    <n v="159"/>
    <s v="AKSHIT PUNDIR"/>
    <x v="1"/>
    <x v="0"/>
    <d v="2010-11-17T00:00:00"/>
    <d v="2025-09-23T00:00:00"/>
    <s v="14YEARS10MONTHS,6DAYS"/>
    <m/>
    <s v="SUB JUNIOR"/>
    <n v="68"/>
    <m/>
    <s v="66-73KG"/>
    <s v="CATEGORY 2"/>
    <m/>
    <m/>
    <s v="140-195KG"/>
    <n v="65"/>
    <n v="45"/>
    <n v="100"/>
    <n v="0"/>
    <s v="M-5 mixed "/>
    <s v="FIRST"/>
    <x v="13"/>
    <s v="PRESENT"/>
  </r>
  <r>
    <n v="107"/>
    <s v="SAKSHI JAISWAL"/>
    <x v="0"/>
    <x v="0"/>
    <d v="2007-03-05T00:00:00"/>
    <d v="2025-09-23T00:00:00"/>
    <s v="18YEARS6MONTHS,18DAYS"/>
    <m/>
    <s v="SENIOR"/>
    <n v="72"/>
    <n v="73"/>
    <s v="66-73KG"/>
    <s v="CATEGORY 2"/>
    <m/>
    <m/>
    <s v="63-72KG"/>
    <n v="60"/>
    <n v="20"/>
    <n v="72.5"/>
    <n v="0"/>
    <s v="F-9"/>
    <s v="FIRST"/>
    <x v="19"/>
    <s v="PRESENT"/>
  </r>
  <r>
    <n v="121"/>
    <s v="VISHAL"/>
    <x v="1"/>
    <x v="0"/>
    <d v="2002-10-26T00:00:00"/>
    <d v="2025-09-23T00:00:00"/>
    <s v="22YEARS10MONTHS,28DAYS"/>
    <m/>
    <s v="SENIOR"/>
    <s v=" 59"/>
    <m/>
    <s v="59-65KG"/>
    <s v="CATEGORY 2"/>
    <m/>
    <m/>
    <s v="315-402KG"/>
    <n v="140"/>
    <n v="95"/>
    <n v="165"/>
    <n v="0"/>
    <s v="M-19"/>
    <s v="FIRST"/>
    <x v="17"/>
    <s v="PRESENT"/>
  </r>
  <r>
    <n v="53"/>
    <s v="SHAILESH PAGI"/>
    <x v="1"/>
    <x v="0"/>
    <d v="2006-06-03T00:00:00"/>
    <d v="2025-09-23T00:00:00"/>
    <s v="19YEARS3MONTHS,20DAYS"/>
    <m/>
    <s v="SENIOR"/>
    <n v="54"/>
    <m/>
    <s v="53-58KG"/>
    <s v="CATEGORY 2"/>
    <m/>
    <m/>
    <s v="255-272KG"/>
    <n v="80"/>
    <n v="55"/>
    <n v="130"/>
    <n v="0"/>
    <s v="M-11"/>
    <s v="SECOND"/>
    <x v="10"/>
    <s v="PRESENT"/>
  </r>
  <r>
    <n v="93"/>
    <s v="U PRAVEEN KUMAR"/>
    <x v="1"/>
    <x v="1"/>
    <d v="1993-06-15T00:00:00"/>
    <d v="2025-09-23T00:00:00"/>
    <s v="32YEARS3MONTHS,8DAYS"/>
    <m/>
    <s v="SENIOR"/>
    <m/>
    <m/>
    <m/>
    <m/>
    <s v="TEAM INCHARGE"/>
    <n v="8885343424"/>
    <m/>
    <m/>
    <m/>
    <m/>
    <n v="10"/>
    <m/>
    <m/>
    <x v="1"/>
    <s v="PRESENT"/>
  </r>
  <r>
    <n v="167"/>
    <s v="G RANJITH KUMAR"/>
    <x v="1"/>
    <x v="0"/>
    <d v="2008-09-06T00:00:00"/>
    <d v="2025-09-23T00:00:00"/>
    <s v="17YEARS0MONTHS,17DAYS"/>
    <m/>
    <s v="SENIOR"/>
    <n v="53"/>
    <m/>
    <s v="53-58KG"/>
    <s v="CATEGORY 2"/>
    <m/>
    <m/>
    <s v="255-272KG"/>
    <n v="90"/>
    <n v="40"/>
    <n v="125"/>
    <n v="0"/>
    <s v="M-11"/>
    <s v="THIRD"/>
    <x v="4"/>
    <s v="PRESENT"/>
  </r>
  <r>
    <n v="29"/>
    <s v="DIVYA"/>
    <x v="0"/>
    <x v="0"/>
    <d v="2006-02-02T00:00:00"/>
    <d v="2025-09-23T00:00:00"/>
    <s v="19YEARS7MONTHS,21DAYS"/>
    <m/>
    <s v="SENIOR"/>
    <n v="65"/>
    <m/>
    <s v="59-65KG"/>
    <s v="CATEGORY 2"/>
    <m/>
    <m/>
    <s v="63-72KG"/>
    <n v="30"/>
    <n v="0"/>
    <n v="60"/>
    <n v="90"/>
    <s v="F-5"/>
    <s v="PARTICIPATION"/>
    <x v="2"/>
    <s v="PRESENT"/>
  </r>
  <r>
    <n v="180"/>
    <s v="VAISHNAVI DOKE "/>
    <x v="0"/>
    <x v="0"/>
    <d v="2007-06-09T00:00:00"/>
    <d v="2025-09-23T00:00:00"/>
    <s v="18YEARS3MONTHS,14DAYS"/>
    <m/>
    <s v="SENIOR"/>
    <n v="65"/>
    <m/>
    <s v="59-65KG"/>
    <s v="CATEGORY 2"/>
    <m/>
    <m/>
    <s v="63-72KG"/>
    <n v="62.5"/>
    <n v="25"/>
    <n v="60"/>
    <n v="0"/>
    <s v="F-14"/>
    <s v="THIRD"/>
    <x v="9"/>
    <s v="PRESENT"/>
  </r>
  <r>
    <n v="73"/>
    <s v="PURAN SINGH"/>
    <x v="1"/>
    <x v="1"/>
    <d v="1990-08-06T00:00:00"/>
    <d v="2025-09-23T00:00:00"/>
    <s v="35YEARS1MONTHS,17DAYS"/>
    <m/>
    <s v="SENIOR"/>
    <m/>
    <m/>
    <m/>
    <m/>
    <s v="TEAM INCHARGE"/>
    <n v="7018218399"/>
    <m/>
    <m/>
    <m/>
    <m/>
    <n v="12"/>
    <m/>
    <m/>
    <x v="7"/>
    <s v="PRESENT"/>
  </r>
  <r>
    <n v="104"/>
    <s v="PRINCE F S "/>
    <x v="1"/>
    <x v="0"/>
    <d v="2004-04-19T00:00:00"/>
    <d v="2025-09-23T00:00:00"/>
    <s v="21YEARS5MONTHS,4DAYS"/>
    <m/>
    <s v="SENIOR"/>
    <n v="84"/>
    <m/>
    <s v="83-92KG"/>
    <s v="CATEGORY 2"/>
    <m/>
    <m/>
    <s v="225-320KG"/>
    <n v="60"/>
    <n v="45"/>
    <n v="150"/>
    <n v="0"/>
    <s v="M-14"/>
    <s v="THIRD"/>
    <x v="5"/>
    <s v="PRESENT"/>
  </r>
  <r>
    <n v="49"/>
    <s v="SHENMA PALLAVI"/>
    <x v="0"/>
    <x v="0"/>
    <d v="2001-10-20T00:00:00"/>
    <d v="2025-09-23T00:00:00"/>
    <s v="23YEARS11MONTHS,3DAYS"/>
    <m/>
    <s v="SENIOR"/>
    <n v="66"/>
    <m/>
    <s v="66-73KG"/>
    <s v="CATEGORY 2"/>
    <m/>
    <m/>
    <s v="63-72KG"/>
    <n v="40"/>
    <n v="0"/>
    <n v="72.5"/>
    <n v="0"/>
    <s v="F-9"/>
    <s v="PARTICIPATION"/>
    <x v="10"/>
    <s v="PRESENT"/>
  </r>
  <r>
    <n v="78"/>
    <s v="A HEMNATH"/>
    <x v="1"/>
    <x v="0"/>
    <d v="2006-06-29T00:00:00"/>
    <d v="2025-09-23T00:00:00"/>
    <s v="19YEARS2MONTHS,25DAYS"/>
    <m/>
    <s v="SENIOR"/>
    <n v="89"/>
    <m/>
    <s v="83-92KG"/>
    <s v="CATEGORY 2"/>
    <m/>
    <m/>
    <s v="225-320KG"/>
    <n v="90"/>
    <n v="55"/>
    <n v="110"/>
    <n v="0"/>
    <s v="M-14"/>
    <s v="SECOND"/>
    <x v="0"/>
    <s v="PRESENT"/>
  </r>
  <r>
    <n v="182"/>
    <s v="KARUNA SAKHI "/>
    <x v="0"/>
    <x v="0"/>
    <d v="2014-02-11T00:00:00"/>
    <d v="2025-09-23T00:00:00"/>
    <s v="11YEARS7MONTHS,12DAYS"/>
    <m/>
    <s v="SUB JUNIOR"/>
    <n v="47"/>
    <m/>
    <s v="BELOW 53"/>
    <s v="CATEGORY 2"/>
    <m/>
    <m/>
    <s v="43-47KG"/>
    <n v="25"/>
    <n v="20"/>
    <n v="50"/>
    <n v="95"/>
    <s v="F-3"/>
    <s v="FIRST"/>
    <x v="9"/>
    <s v="PRESENT"/>
  </r>
  <r>
    <n v="106"/>
    <s v="PAWLI"/>
    <x v="0"/>
    <x v="0"/>
    <d v="1997-10-14T00:00:00"/>
    <d v="2025-09-23T00:00:00"/>
    <s v="27YEARS11MONTHS,9DAYS"/>
    <m/>
    <s v="SENIOR"/>
    <n v="67"/>
    <n v="66"/>
    <s v="66-73KG"/>
    <s v="CATEGORY 2"/>
    <m/>
    <m/>
    <s v="63-72KG"/>
    <n v="40"/>
    <n v="25"/>
    <n v="70"/>
    <n v="0"/>
    <s v="F-9"/>
    <s v="THIRD"/>
    <x v="19"/>
    <s v="PRESENT"/>
  </r>
  <r>
    <n v="145"/>
    <s v="MAHESH KUMAR PAREEK"/>
    <x v="1"/>
    <x v="1"/>
    <d v="1975-09-09T00:00:00"/>
    <d v="2025-09-23T00:00:00"/>
    <s v="50YEARS0MONTHS,14DAYS"/>
    <m/>
    <s v="SENIOR"/>
    <m/>
    <m/>
    <m/>
    <m/>
    <s v="TEAM INCHARGE"/>
    <n v="9829422327"/>
    <m/>
    <m/>
    <m/>
    <m/>
    <n v="10"/>
    <m/>
    <m/>
    <x v="15"/>
    <s v="PRESENT"/>
  </r>
  <r>
    <n v="41"/>
    <s v="SHIVAM"/>
    <x v="1"/>
    <x v="0"/>
    <d v="2007-09-05T00:00:00"/>
    <d v="2025-09-23T00:00:00"/>
    <s v="18YEARS0MONTHS,18DAYS"/>
    <m/>
    <s v="SENIOR"/>
    <n v="62"/>
    <m/>
    <s v="59-65KG"/>
    <s v="CATEGORY 2"/>
    <m/>
    <m/>
    <s v="115-170KG"/>
    <n v="77.5"/>
    <n v="50"/>
    <n v="80"/>
    <n v="0"/>
    <s v="M-2"/>
    <s v="FIRST"/>
    <x v="2"/>
    <s v="PRESENT"/>
  </r>
  <r>
    <n v="137"/>
    <s v="PREKSHA SAINI"/>
    <x v="0"/>
    <x v="0"/>
    <d v="2003-08-02T00:00:00"/>
    <d v="2025-09-23T00:00:00"/>
    <s v="22YEARS1MONTHS,21DAYS"/>
    <m/>
    <s v="SENIOR"/>
    <n v="68"/>
    <n v="68"/>
    <s v="66-73KG"/>
    <s v="CATEGORY 2"/>
    <m/>
    <m/>
    <s v="63-72KG"/>
    <n v="0"/>
    <n v="0"/>
    <n v="45"/>
    <n v="45"/>
    <s v="F-5"/>
    <s v="PARTICIPATION"/>
    <x v="15"/>
    <s v="PRESENT"/>
  </r>
  <r>
    <n v="82"/>
    <s v="VISHAL KUMAR SINGH"/>
    <x v="1"/>
    <x v="0"/>
    <d v="2004-09-11T00:00:00"/>
    <d v="2025-09-23T00:00:00"/>
    <s v="21YEARS0MONTHS,12DAYS"/>
    <m/>
    <s v="SENIOR"/>
    <n v="81"/>
    <n v="83"/>
    <s v="74-82KG"/>
    <s v="CATEGORY 2"/>
    <m/>
    <m/>
    <s v="245-272KG"/>
    <n v="80"/>
    <n v="55"/>
    <n v="110"/>
    <n v="0"/>
    <s v="M-10"/>
    <s v="SECOND"/>
    <x v="0"/>
    <s v="PRESENT"/>
  </r>
  <r>
    <n v="177"/>
    <s v="JOANNE RODRIGUES"/>
    <x v="0"/>
    <x v="0"/>
    <d v="2007-11-07T00:00:00"/>
    <d v="2025-09-23T00:00:00"/>
    <s v="17YEARS10MONTHS,16DAYS"/>
    <m/>
    <s v="SENIOR"/>
    <n v="63"/>
    <m/>
    <s v="59-65KG"/>
    <s v="CATEGORY 2"/>
    <m/>
    <m/>
    <s v="57-63KG"/>
    <n v="65"/>
    <n v="35"/>
    <n v="90"/>
    <n v="0"/>
    <s v="F-13"/>
    <s v="FIRST"/>
    <x v="9"/>
    <s v="PRESENT"/>
  </r>
  <r>
    <n v="105"/>
    <s v="ARUN J WILLS"/>
    <x v="1"/>
    <x v="1"/>
    <d v="1998-01-08T00:00:00"/>
    <d v="2025-09-23T00:00:00"/>
    <s v="27YEARS8MONTHS,15DAYS"/>
    <m/>
    <s v="SENIOR"/>
    <m/>
    <m/>
    <m/>
    <m/>
    <s v="TEAM INCHARGE"/>
    <n v="9645370717"/>
    <m/>
    <m/>
    <m/>
    <m/>
    <n v="12"/>
    <m/>
    <m/>
    <x v="5"/>
    <s v="PRESENT"/>
  </r>
  <r>
    <n v="178"/>
    <s v="SHREYA NARVEKAR"/>
    <x v="0"/>
    <x v="0"/>
    <d v="2007-08-06T00:00:00"/>
    <d v="2025-09-23T00:00:00"/>
    <s v="18YEARS1MONTHS,17DAYS"/>
    <m/>
    <s v="SENIOR"/>
    <n v="59"/>
    <m/>
    <s v="59-65KG"/>
    <s v="CATEGORY 2"/>
    <m/>
    <m/>
    <s v="57-63KG"/>
    <n v="47.5"/>
    <n v="25"/>
    <n v="65"/>
    <n v="0"/>
    <s v="F-10"/>
    <s v="FIRST"/>
    <x v="9"/>
    <s v="PRESENT"/>
  </r>
  <r>
    <n v="90"/>
    <s v="ARSHA K"/>
    <x v="0"/>
    <x v="0"/>
    <d v="2011-06-06T00:00:00"/>
    <d v="2025-09-23T00:00:00"/>
    <s v="14YEARS3MONTHS,17DAYS"/>
    <m/>
    <s v="SUB JUNIOR"/>
    <n v="85"/>
    <m/>
    <m/>
    <s v="CATEGORY 2"/>
    <m/>
    <m/>
    <m/>
    <m/>
    <m/>
    <m/>
    <n v="0"/>
    <m/>
    <m/>
    <x v="1"/>
    <s v="ABSENT"/>
  </r>
  <r>
    <n v="92"/>
    <s v="TARUN K"/>
    <x v="1"/>
    <x v="0"/>
    <d v="2005-12-27T00:00:00"/>
    <d v="2025-09-23T00:00:00"/>
    <s v="19YEARS8MONTHS,27DAYS"/>
    <m/>
    <s v="SENIOR"/>
    <n v="60"/>
    <m/>
    <s v="59-65KG"/>
    <s v="CATEGORY 2"/>
    <m/>
    <m/>
    <s v="230-230KG"/>
    <n v="80"/>
    <n v="45"/>
    <n v="115"/>
    <n v="0"/>
    <s v="M-17"/>
    <s v="SECOND"/>
    <x v="1"/>
    <s v="PRESENT"/>
  </r>
  <r>
    <n v="123"/>
    <s v="ARSHPREET KAUR"/>
    <x v="0"/>
    <x v="0"/>
    <d v="2001-04-08T00:00:00"/>
    <d v="2025-09-23T00:00:00"/>
    <s v="24YEARS5MONTHS,15DAYS"/>
    <m/>
    <s v="SENIOR"/>
    <n v="62"/>
    <m/>
    <s v="59-65KG"/>
    <s v="CATEGORY 2"/>
    <m/>
    <m/>
    <s v="63-72KG"/>
    <n v="15"/>
    <n v="15"/>
    <n v="60"/>
    <n v="90"/>
    <s v="F-5"/>
    <s v="FIRST"/>
    <x v="12"/>
    <s v="PRESENT"/>
  </r>
  <r>
    <n v="46"/>
    <s v="RAM KUMAR"/>
    <x v="1"/>
    <x v="1"/>
    <m/>
    <d v="2025-09-23T00:00:00"/>
    <s v="125YEARS8MONTHS,23DAYS"/>
    <m/>
    <s v="SENIOR"/>
    <m/>
    <m/>
    <m/>
    <m/>
    <m/>
    <m/>
    <m/>
    <m/>
    <m/>
    <m/>
    <n v="9"/>
    <m/>
    <m/>
    <x v="2"/>
    <s v="PRESENT"/>
  </r>
  <r>
    <n v="111"/>
    <s v="RAJESH KUMAR MAAJHI"/>
    <x v="1"/>
    <x v="1"/>
    <d v="1993-05-02T00:00:00"/>
    <d v="2025-09-23T00:00:00"/>
    <s v="32YEARS4MONTHS,21DAYS"/>
    <m/>
    <s v="SENIOR"/>
    <m/>
    <m/>
    <m/>
    <m/>
    <s v="TEAM INCHARGE"/>
    <n v="7804926479"/>
    <m/>
    <m/>
    <m/>
    <m/>
    <n v="8"/>
    <m/>
    <m/>
    <x v="19"/>
    <s v="PRESENT"/>
  </r>
  <r>
    <n v="119"/>
    <s v="SOMANATHA SAHU"/>
    <x v="1"/>
    <x v="1"/>
    <d v="1973-06-22T00:00:00"/>
    <d v="2025-09-23T00:00:00"/>
    <s v="52YEARS3MONTHS,1DAYS"/>
    <m/>
    <s v="SENIOR"/>
    <m/>
    <m/>
    <m/>
    <m/>
    <s v="TEAM INCHARGE"/>
    <n v="8117017268"/>
    <m/>
    <m/>
    <m/>
    <m/>
    <n v="8"/>
    <m/>
    <m/>
    <x v="16"/>
    <s v="PRESENT"/>
  </r>
  <r>
    <n v="38"/>
    <s v="RANJEET"/>
    <x v="1"/>
    <x v="0"/>
    <d v="1989-10-11T00:00:00"/>
    <d v="2025-09-23T00:00:00"/>
    <s v="35YEARS11MONTHS,12DAYS"/>
    <m/>
    <s v="SENIOR"/>
    <n v="80"/>
    <m/>
    <s v="74-82KG"/>
    <s v="CATEGORY 2"/>
    <m/>
    <m/>
    <s v="195-225KG"/>
    <n v="100"/>
    <n v="50"/>
    <n v="90"/>
    <n v="0"/>
    <s v="M-5"/>
    <s v="SECOND"/>
    <x v="2"/>
    <s v="PRESENT"/>
  </r>
  <r>
    <n v="61"/>
    <s v="VANSH"/>
    <x v="1"/>
    <x v="0"/>
    <d v="2006-11-25T00:00:00"/>
    <d v="2025-09-23T00:00:00"/>
    <s v="18YEARS9MONTHS,29DAYS"/>
    <m/>
    <s v="SENIOR"/>
    <n v="78"/>
    <m/>
    <s v="74-82KG"/>
    <s v="CATEGORY 2"/>
    <m/>
    <m/>
    <s v="245-272KG"/>
    <n v="82.5"/>
    <n v="40"/>
    <n v="115"/>
    <n v="237.5"/>
    <s v="M-10"/>
    <s v="THIRD"/>
    <x v="3"/>
    <s v="PRESENT"/>
  </r>
  <r>
    <n v="59"/>
    <s v="SACHIN"/>
    <x v="1"/>
    <x v="0"/>
    <d v="1998-01-01T00:00:00"/>
    <d v="2025-09-23T00:00:00"/>
    <s v="27YEARS8MONTHS,22DAYS"/>
    <m/>
    <s v="SENIOR"/>
    <n v="62"/>
    <m/>
    <s v="59-65KG"/>
    <s v="CATEGORY 2"/>
    <m/>
    <m/>
    <s v="230-230KG"/>
    <n v="80"/>
    <n v="45"/>
    <n v="110"/>
    <n v="235"/>
    <s v="M-17"/>
    <s v="THIRD"/>
    <x v="3"/>
    <s v="PRESENT"/>
  </r>
  <r>
    <n v="58"/>
    <s v="KESHAV ANEJA"/>
    <x v="1"/>
    <x v="0"/>
    <d v="2004-01-07T00:00:00"/>
    <d v="2025-09-23T00:00:00"/>
    <s v="21YEARS8MONTHS,16DAYS"/>
    <m/>
    <s v="SENIOR"/>
    <n v="57"/>
    <m/>
    <s v="53-58KG"/>
    <s v="CATEGORY 2"/>
    <m/>
    <m/>
    <s v="255-272KG"/>
    <n v="92.5"/>
    <n v="60"/>
    <n v="122.5"/>
    <n v="275"/>
    <s v="M-11"/>
    <s v="FIRST"/>
    <x v="3"/>
    <s v="PRESENT"/>
  </r>
  <r>
    <n v="132"/>
    <s v="GURPREET WADHERA "/>
    <x v="1"/>
    <x v="1"/>
    <d v="1993-04-15T00:00:00"/>
    <d v="2025-09-23T00:00:00"/>
    <s v="32YEARS5MONTHS,8DAYS"/>
    <m/>
    <s v="SENIOR"/>
    <m/>
    <m/>
    <m/>
    <m/>
    <s v="TEAM INCHARGE"/>
    <n v="7888653345"/>
    <m/>
    <m/>
    <m/>
    <m/>
    <n v="12"/>
    <m/>
    <m/>
    <x v="12"/>
    <s v="PRESENT"/>
  </r>
  <r>
    <n v="80"/>
    <s v="BHOLA NATH MONDAL"/>
    <x v="1"/>
    <x v="0"/>
    <d v="2007-03-10T00:00:00"/>
    <d v="2025-09-23T00:00:00"/>
    <s v="18YEARS6MONTHS,13DAYS"/>
    <m/>
    <s v="SENIOR"/>
    <n v="53"/>
    <n v="53"/>
    <s v="53-58KG"/>
    <s v="CATEGORY 2"/>
    <m/>
    <m/>
    <s v="200-225KG"/>
    <n v="75"/>
    <n v="55"/>
    <n v="100"/>
    <n v="0"/>
    <s v="M-6  "/>
    <s v="FIRST"/>
    <x v="0"/>
    <s v="PRESENT"/>
  </r>
  <r>
    <n v="91"/>
    <s v="SHARATH SHETTY"/>
    <x v="1"/>
    <x v="0"/>
    <d v="2010-06-22T00:00:00"/>
    <d v="2025-09-23T00:00:00"/>
    <s v="15YEARS3MONTHS,1DAYS"/>
    <m/>
    <s v="JUNIOR"/>
    <n v="81"/>
    <m/>
    <s v="74-82KG"/>
    <s v="CATEGORY 2"/>
    <m/>
    <m/>
    <s v="140-195KG"/>
    <n v="77.5"/>
    <n v="40"/>
    <n v="115"/>
    <n v="0"/>
    <s v="M-6 Mixed"/>
    <s v="SECOND"/>
    <x v="1"/>
    <s v="PRESENT"/>
  </r>
  <r>
    <n v="96"/>
    <s v="ANCY P BIJU"/>
    <x v="0"/>
    <x v="0"/>
    <d v="2007-07-02T00:00:00"/>
    <d v="2025-09-23T00:00:00"/>
    <s v="18YEARS2MONTHS,21DAYS"/>
    <m/>
    <s v="SENIOR"/>
    <n v="54"/>
    <m/>
    <s v="53-58KG"/>
    <s v="CATEGORY 2"/>
    <m/>
    <m/>
    <s v="52-57KG"/>
    <n v="35"/>
    <n v="25"/>
    <n v="80"/>
    <n v="0"/>
    <s v="F-4"/>
    <s v="FIRST"/>
    <x v="5"/>
    <s v="PRESENT"/>
  </r>
  <r>
    <n v="186"/>
    <s v="JITESH SAJEKAR"/>
    <x v="2"/>
    <x v="0"/>
    <d v="2004-10-01T00:00:00"/>
    <d v="2025-09-23T00:00:00"/>
    <s v="20YEARS11MONTHS,22DAYS"/>
    <m/>
    <s v="SENIOR"/>
    <n v="82"/>
    <m/>
    <s v="74-82KG"/>
    <s v="CATEGORY 2"/>
    <m/>
    <m/>
    <s v="195-225KG"/>
    <n v="75"/>
    <n v="55"/>
    <n v="100"/>
    <n v="0"/>
    <s v="M-5"/>
    <s v="THIRD"/>
    <x v="9"/>
    <s v="PRESENT"/>
  </r>
  <r>
    <n v="155"/>
    <s v="NAVAL KESHOR TIWARI"/>
    <x v="1"/>
    <x v="1"/>
    <d v="1982-01-14T00:00:00"/>
    <d v="2025-09-23T00:00:00"/>
    <s v="43YEARS8MONTHS,9DAYS"/>
    <m/>
    <s v="SENIOR"/>
    <m/>
    <m/>
    <m/>
    <m/>
    <s v="TEAM INCHARGE"/>
    <n v="9335440528"/>
    <m/>
    <m/>
    <m/>
    <m/>
    <n v="8"/>
    <m/>
    <m/>
    <x v="8"/>
    <s v="PRESENT"/>
  </r>
  <r>
    <n v="68"/>
    <s v="ABHISHEK THAKUR"/>
    <x v="1"/>
    <x v="0"/>
    <d v="2002-05-07T00:00:00"/>
    <d v="2025-09-23T00:00:00"/>
    <s v="23YEARS4MONTHS,16DAYS"/>
    <m/>
    <s v="SENIOR"/>
    <n v="80"/>
    <m/>
    <s v="74-82KG"/>
    <s v="CATEGORY 2"/>
    <m/>
    <m/>
    <s v="195-225KG"/>
    <n v="95"/>
    <n v="50"/>
    <n v="100"/>
    <n v="0"/>
    <s v="M-5"/>
    <s v="FIRST"/>
    <x v="7"/>
    <s v="PRESENT"/>
  </r>
  <r>
    <n v="39"/>
    <s v="RITHIK GOEL"/>
    <x v="1"/>
    <x v="0"/>
    <d v="2005-11-16T00:00:00"/>
    <d v="2025-09-23T00:00:00"/>
    <s v="19YEARS10MONTHS,7DAYS"/>
    <m/>
    <s v="SENIOR"/>
    <n v="58"/>
    <m/>
    <s v="53-58KG"/>
    <s v="CATEGORY 2"/>
    <m/>
    <m/>
    <s v="200-225KG"/>
    <n v="55"/>
    <n v="60"/>
    <n v="110"/>
    <n v="0"/>
    <s v="M-6  "/>
    <s v="THIRD"/>
    <x v="2"/>
    <s v="PRESENT"/>
  </r>
  <r>
    <n v="100"/>
    <s v="SUSAMMA PRASAD"/>
    <x v="0"/>
    <x v="1"/>
    <d v="1962-12-15T00:00:00"/>
    <d v="2025-09-23T00:00:00"/>
    <s v="62YEARS9MONTHS,8DAYS"/>
    <m/>
    <s v="SENIOR"/>
    <m/>
    <m/>
    <m/>
    <m/>
    <m/>
    <n v="8113968125"/>
    <m/>
    <m/>
    <m/>
    <m/>
    <n v="7"/>
    <m/>
    <m/>
    <x v="5"/>
    <s v="PRESENT"/>
  </r>
  <r>
    <n v="125"/>
    <s v="JYOTI BILLO"/>
    <x v="0"/>
    <x v="0"/>
    <d v="1997-03-31T00:00:00"/>
    <d v="2025-09-23T00:00:00"/>
    <s v="28YEARS5MONTHS,23DAYS"/>
    <m/>
    <s v="SENIOR"/>
    <n v="73"/>
    <m/>
    <s v="66-73KG"/>
    <s v="CATEGORY 2"/>
    <m/>
    <m/>
    <s v="63-72KG"/>
    <n v="15"/>
    <n v="15"/>
    <n v="50"/>
    <n v="80"/>
    <s v="F-5"/>
    <s v="SECOND"/>
    <x v="12"/>
    <s v="PRESENT"/>
  </r>
  <r>
    <n v="102"/>
    <s v="DANIAL PAULOSE "/>
    <x v="1"/>
    <x v="0"/>
    <d v="2000-07-03T00:00:00"/>
    <d v="2025-09-23T00:00:00"/>
    <s v="25YEARS2MONTHS,20DAYS"/>
    <m/>
    <s v="SENIOR"/>
    <n v="58"/>
    <m/>
    <s v="53-58KG"/>
    <s v="CATEGORY 2"/>
    <m/>
    <m/>
    <s v="200-225KG"/>
    <n v="85"/>
    <n v="35"/>
    <n v="100"/>
    <n v="0"/>
    <s v="M-6  "/>
    <s v="SECOND"/>
    <x v="5"/>
    <s v="PRESENT"/>
  </r>
  <r>
    <n v="173"/>
    <s v="ARUL SELVAN G"/>
    <x v="1"/>
    <x v="1"/>
    <d v="1974-01-14T00:00:00"/>
    <d v="2025-09-23T00:00:00"/>
    <s v="51YEARS8MONTHS,9DAYS"/>
    <m/>
    <s v="SENIOR"/>
    <m/>
    <m/>
    <m/>
    <m/>
    <s v="TEAM INCHARGE"/>
    <n v="9976376828"/>
    <m/>
    <m/>
    <m/>
    <m/>
    <n v="8"/>
    <m/>
    <m/>
    <x v="4"/>
    <s v="PRESENT"/>
  </r>
  <r>
    <n v="6"/>
    <s v="V VISHNU VARDHAN NAIK"/>
    <x v="1"/>
    <x v="0"/>
    <d v="2007-01-01T00:00:00"/>
    <d v="2025-09-23T00:00:00"/>
    <s v="18YEARS8MONTHS,22DAYS"/>
    <m/>
    <s v="SENIOR"/>
    <n v="66"/>
    <n v="66"/>
    <s v="66-73KG"/>
    <s v="CATEGORY 2"/>
    <m/>
    <m/>
    <s v="230-230KG"/>
    <n v="80"/>
    <n v="50"/>
    <n v="110"/>
    <n v="0"/>
    <s v="M-17"/>
    <s v="FIRST"/>
    <x v="11"/>
    <s v="PRESENT"/>
  </r>
  <r>
    <n v="55"/>
    <s v="SAKSHI "/>
    <x v="0"/>
    <x v="0"/>
    <d v="2004-06-30T00:00:00"/>
    <d v="2025-09-23T00:00:00"/>
    <s v="21YEARS2MONTHS,24DAYS"/>
    <m/>
    <s v="SENIOR"/>
    <n v="75"/>
    <m/>
    <s v="74-82KG"/>
    <s v="CATEGORY 2"/>
    <m/>
    <m/>
    <s v="63-72KG"/>
    <n v="55"/>
    <n v="27.5"/>
    <n v="70"/>
    <n v="152.5"/>
    <s v="F-14"/>
    <s v="SECOND"/>
    <x v="3"/>
    <s v="PRESENT"/>
  </r>
  <r>
    <n v="26"/>
    <s v="VINAY KUMAR NAYAK"/>
    <x v="1"/>
    <x v="0"/>
    <d v="1987-09-06T00:00:00"/>
    <d v="2025-09-23T00:00:00"/>
    <s v="38YEARS0MONTHS,17DAYS"/>
    <m/>
    <s v="SENIOR"/>
    <n v="82"/>
    <n v="86"/>
    <s v="74-82KG"/>
    <s v="CATEGORY 2"/>
    <m/>
    <m/>
    <s v="190-202KG"/>
    <n v="57.5"/>
    <n v="50"/>
    <n v="112.5"/>
    <n v="0"/>
    <s v="M-8"/>
    <s v="SECOND"/>
    <x v="18"/>
    <s v="PRESENT"/>
  </r>
  <r>
    <n v="139"/>
    <s v="GEETA"/>
    <x v="0"/>
    <x v="1"/>
    <d v="1975-02-13T00:00:00"/>
    <d v="2025-09-23T00:00:00"/>
    <s v="50YEARS7MONTHS,10DAYS"/>
    <m/>
    <s v="SENIOR"/>
    <m/>
    <m/>
    <m/>
    <m/>
    <m/>
    <n v="9468563226"/>
    <m/>
    <m/>
    <m/>
    <m/>
    <n v="7"/>
    <m/>
    <m/>
    <x v="15"/>
    <s v="PRESENT"/>
  </r>
  <r>
    <n v="81"/>
    <s v="MANISH KUMAR"/>
    <x v="1"/>
    <x v="0"/>
    <d v="1999-09-28T00:00:00"/>
    <d v="2025-09-23T00:00:00"/>
    <s v="25YEARS11MONTHS,26DAYS"/>
    <m/>
    <s v="SENIOR"/>
    <n v="72"/>
    <n v="70"/>
    <s v="66-73KG"/>
    <s v="CATEGORY 2"/>
    <m/>
    <m/>
    <s v="185-222KG"/>
    <n v="70"/>
    <n v="45"/>
    <n v="100"/>
    <n v="0"/>
    <s v="M-16"/>
    <s v="SECOND"/>
    <x v="0"/>
    <s v="PRESENT"/>
  </r>
  <r>
    <n v="101"/>
    <s v="AKHIL P"/>
    <x v="1"/>
    <x v="0"/>
    <d v="1997-02-16T00:00:00"/>
    <d v="2025-09-23T00:00:00"/>
    <s v="28YEARS7MONTHS,7DAYS"/>
    <m/>
    <s v="SENIOR"/>
    <n v="73"/>
    <m/>
    <s v="66-73KG"/>
    <s v="CATEGORY 2"/>
    <m/>
    <m/>
    <s v="185-222KG"/>
    <n v="85"/>
    <n v="30"/>
    <n v="100"/>
    <n v="0"/>
    <s v="M-16"/>
    <s v="THIRD"/>
    <x v="5"/>
    <s v="PRESENT"/>
  </r>
  <r>
    <n v="103"/>
    <s v="HARIKRISHNAN OMANAKUTTAN"/>
    <x v="1"/>
    <x v="0"/>
    <d v="1991-01-26T00:00:00"/>
    <d v="2025-09-23T00:00:00"/>
    <s v="34YEARS7MONTHS,28DAYS"/>
    <m/>
    <s v="SENIOR"/>
    <n v="73"/>
    <m/>
    <s v="66-73KG"/>
    <s v="CATEGORY 2"/>
    <m/>
    <m/>
    <s v="140-195KG"/>
    <n v="70"/>
    <n v="30"/>
    <n v="135"/>
    <n v="0"/>
    <s v="M-12"/>
    <s v="FIRST"/>
    <x v="5"/>
    <s v="PRESENT"/>
  </r>
  <r>
    <m/>
    <s v="PRAVIN B RAUT"/>
    <x v="1"/>
    <x v="1"/>
    <m/>
    <m/>
    <m/>
    <m/>
    <m/>
    <m/>
    <m/>
    <m/>
    <m/>
    <m/>
    <m/>
    <m/>
    <m/>
    <m/>
    <m/>
    <n v="8"/>
    <m/>
    <m/>
    <x v="9"/>
    <s v="PRESENT"/>
  </r>
  <r>
    <n v="129"/>
    <s v="RAVI PURI"/>
    <x v="1"/>
    <x v="0"/>
    <d v="1999-09-12T00:00:00"/>
    <d v="2025-09-23T00:00:00"/>
    <s v="26YEARS0MONTHS,11DAYS"/>
    <m/>
    <s v="SENIOR"/>
    <n v="63"/>
    <n v="62"/>
    <s v="59-65KG"/>
    <s v="CATEGORY 2"/>
    <m/>
    <m/>
    <s v="170-195KG"/>
    <n v="62"/>
    <n v="60"/>
    <n v="92"/>
    <n v="0"/>
    <s v="M-3"/>
    <s v="SECOND"/>
    <x v="12"/>
    <s v="PRESENT"/>
  </r>
  <r>
    <n v="161"/>
    <s v="VESHESH VARUN"/>
    <x v="1"/>
    <x v="0"/>
    <d v="1999-03-25T00:00:00"/>
    <d v="2025-09-23T00:00:00"/>
    <s v="26YEARS5MONTHS,29DAYS"/>
    <m/>
    <s v="SENIOR"/>
    <n v="86"/>
    <m/>
    <s v="83-92KG"/>
    <s v="CATEGORY 2"/>
    <m/>
    <m/>
    <s v="190-202KG"/>
    <n v="52.5"/>
    <n v="45"/>
    <n v="115"/>
    <n v="0"/>
    <s v="M-8"/>
    <s v="THIRD"/>
    <x v="13"/>
    <s v="PRESENT"/>
  </r>
  <r>
    <m/>
    <s v="BALU RAUT DATTATRAY"/>
    <x v="1"/>
    <x v="1"/>
    <m/>
    <m/>
    <m/>
    <m/>
    <m/>
    <m/>
    <m/>
    <m/>
    <m/>
    <m/>
    <m/>
    <m/>
    <m/>
    <m/>
    <m/>
    <n v="8"/>
    <m/>
    <m/>
    <x v="9"/>
    <s v="PRESENT"/>
  </r>
  <r>
    <n v="128"/>
    <s v="BHARAT BHANDARI"/>
    <x v="1"/>
    <x v="0"/>
    <d v="1992-01-01T00:00:00"/>
    <d v="2025-09-23T00:00:00"/>
    <s v="33YEARS8MONTHS,22DAYS"/>
    <m/>
    <s v="SENIOR"/>
    <n v="85"/>
    <n v="84"/>
    <s v="83-92KG"/>
    <s v="CATEGORY 2"/>
    <m/>
    <m/>
    <s v="190-202KG"/>
    <n v="70"/>
    <n v="40"/>
    <n v="120"/>
    <n v="0"/>
    <s v="M-8"/>
    <s v="FIRST"/>
    <x v="12"/>
    <s v="PRESENT"/>
  </r>
  <r>
    <n v="15"/>
    <s v="MAYANK KUMAR"/>
    <x v="1"/>
    <x v="0"/>
    <d v="1999-05-08T00:00:00"/>
    <d v="2025-09-23T00:00:00"/>
    <s v="26YEARS4MONTHS,15DAYS"/>
    <m/>
    <s v="SENIOR"/>
    <n v="76"/>
    <m/>
    <s v="74-82KG"/>
    <s v="CATEGORY 2"/>
    <m/>
    <m/>
    <s v="195-225KG"/>
    <n v="70"/>
    <n v="40"/>
    <n v="100"/>
    <n v="0"/>
    <s v="M-5"/>
    <s v="FOURTH"/>
    <x v="20"/>
    <s v="PRESENT"/>
  </r>
  <r>
    <n v="5"/>
    <s v="V VANNUR SWAMY"/>
    <x v="1"/>
    <x v="0"/>
    <d v="2005-01-01T00:00:00"/>
    <d v="2025-09-23T00:00:00"/>
    <s v="20YEARS8MONTHS,22DAYS"/>
    <m/>
    <s v="SENIOR"/>
    <n v="72"/>
    <n v="71"/>
    <s v="66-73KG"/>
    <s v="CATEGORY 2"/>
    <m/>
    <m/>
    <s v="150-170KG"/>
    <n v="60"/>
    <n v="50"/>
    <n v="110"/>
    <n v="0"/>
    <s v="M-13"/>
    <s v="FIRST"/>
    <x v="11"/>
    <s v="PRESENT"/>
  </r>
  <r>
    <n v="36"/>
    <s v="KARAN"/>
    <x v="1"/>
    <x v="0"/>
    <d v="2005-06-17T00:00:00"/>
    <d v="2025-09-23T00:00:00"/>
    <s v="20YEARS3MONTHS,6DAYS"/>
    <m/>
    <s v="SENIOR"/>
    <n v="64"/>
    <m/>
    <s v="59-65KG"/>
    <s v="CATEGORY 2"/>
    <m/>
    <m/>
    <s v="170-195KG"/>
    <n v="60"/>
    <n v="50"/>
    <n v="95"/>
    <n v="0"/>
    <s v="M-3"/>
    <s v="THIRD"/>
    <x v="2"/>
    <s v="PRESENT"/>
  </r>
  <r>
    <n v="77"/>
    <s v="SUSMITA SOREN"/>
    <x v="0"/>
    <x v="1"/>
    <d v="1997-09-04T00:00:00"/>
    <d v="2025-09-23T00:00:00"/>
    <s v="28YEARS0MONTHS,19DAYS"/>
    <m/>
    <s v="SENIOR"/>
    <m/>
    <m/>
    <m/>
    <m/>
    <s v="TEAM INCHARGE"/>
    <n v="8102936337"/>
    <m/>
    <m/>
    <m/>
    <m/>
    <n v="6"/>
    <m/>
    <m/>
    <x v="0"/>
    <s v="PRESENT"/>
  </r>
  <r>
    <n v="44"/>
    <s v="VIVEK GEMINI"/>
    <x v="1"/>
    <x v="0"/>
    <d v="2004-12-03T00:00:00"/>
    <d v="2025-09-23T00:00:00"/>
    <s v="20YEARS9MONTHS,20DAYS"/>
    <m/>
    <s v="SENIOR"/>
    <n v="67"/>
    <m/>
    <s v="66-73KG"/>
    <s v="CATEGORY 2"/>
    <m/>
    <m/>
    <s v="185-222KG"/>
    <n v="75"/>
    <n v="50"/>
    <n v="80"/>
    <n v="0"/>
    <s v="M-16"/>
    <s v="FOURTH"/>
    <x v="2"/>
    <s v="PRESENT"/>
  </r>
  <r>
    <n v="71"/>
    <s v="NIKHIL KUMAR PATRA"/>
    <x v="1"/>
    <x v="0"/>
    <d v="1995-10-08T00:00:00"/>
    <d v="2025-09-23T00:00:00"/>
    <s v="29YEARS11MONTHS,15DAYS"/>
    <m/>
    <s v="SENIOR"/>
    <s v=" 66"/>
    <m/>
    <s v="66-73KG"/>
    <s v="CATEGORY 2"/>
    <m/>
    <m/>
    <s v="170-195KG"/>
    <n v="65"/>
    <n v="55"/>
    <n v="95"/>
    <n v="0"/>
    <s v="M-3"/>
    <s v="FIRST"/>
    <x v="7"/>
    <s v="PRESENT"/>
  </r>
  <r>
    <n v="7"/>
    <s v="Y KIRANSAI REDDY"/>
    <x v="1"/>
    <x v="0"/>
    <d v="2003-10-06T00:00:00"/>
    <d v="2025-09-23T00:00:00"/>
    <s v="21YEARS11MONTHS,17DAYS"/>
    <m/>
    <s v="SENIOR"/>
    <n v="76"/>
    <n v="70"/>
    <s v="74-82KG"/>
    <s v="CATEGORY 2"/>
    <m/>
    <m/>
    <s v="170-195KG"/>
    <n v="60"/>
    <n v="40"/>
    <n v="100"/>
    <n v="0"/>
    <s v="M-4"/>
    <s v="FIRST"/>
    <x v="11"/>
    <s v="PRESENT"/>
  </r>
  <r>
    <n v="114"/>
    <s v="SUBHRANSU MAHARANA "/>
    <x v="1"/>
    <x v="0"/>
    <d v="2003-06-03T00:00:00"/>
    <d v="2025-09-23T00:00:00"/>
    <s v="22YEARS3MONTHS,20DAYS"/>
    <m/>
    <s v="SENIOR"/>
    <n v="72"/>
    <m/>
    <s v="66-73KG"/>
    <s v="CATEGORY 2"/>
    <m/>
    <m/>
    <s v="170-195KG"/>
    <n v="70"/>
    <n v="40"/>
    <n v="80"/>
    <n v="0"/>
    <s v="M-4"/>
    <s v="SECOND"/>
    <x v="16"/>
    <s v="PRESENT"/>
  </r>
  <r>
    <n v="83"/>
    <s v="BIKASH TANUBAI"/>
    <x v="1"/>
    <x v="1"/>
    <d v="1975-11-14T00:00:00"/>
    <d v="2025-09-23T00:00:00"/>
    <s v="49YEARS10MONTHS,9DAYS"/>
    <m/>
    <s v="SENIOR"/>
    <m/>
    <m/>
    <m/>
    <m/>
    <s v="TEAM INCHARGE"/>
    <n v="9122626461"/>
    <m/>
    <m/>
    <m/>
    <m/>
    <n v="6"/>
    <m/>
    <m/>
    <x v="0"/>
    <s v="PRESENT"/>
  </r>
  <r>
    <n v="19"/>
    <s v="RAUSHAN KUMAR"/>
    <x v="1"/>
    <x v="1"/>
    <d v="2000-01-01T00:00:00"/>
    <d v="2025-09-23T00:00:00"/>
    <s v="25YEARS8MONTHS,22DAYS"/>
    <m/>
    <s v="SENIOR"/>
    <m/>
    <m/>
    <m/>
    <m/>
    <s v="TEAM INCHARGE"/>
    <n v="9142635865"/>
    <m/>
    <m/>
    <m/>
    <m/>
    <n v="5"/>
    <m/>
    <m/>
    <x v="20"/>
    <s v="PRESENT"/>
  </r>
  <r>
    <n v="124"/>
    <s v="EKANKSHA SHARMA"/>
    <x v="0"/>
    <x v="0"/>
    <d v="2003-06-27T00:00:00"/>
    <d v="2025-09-23T00:00:00"/>
    <s v="22YEARS2MONTHS,27DAYS"/>
    <m/>
    <s v="SENIOR"/>
    <n v="80"/>
    <m/>
    <s v="74-82KG"/>
    <s v="CATEGORY 2"/>
    <m/>
    <m/>
    <s v="72-84KG"/>
    <n v="72.5"/>
    <n v="25"/>
    <n v="85"/>
    <n v="0"/>
    <s v="F-15"/>
    <s v="SECOND"/>
    <x v="12"/>
    <s v="PRESENT"/>
  </r>
  <r>
    <n v="52"/>
    <s v="PATEL KRISH"/>
    <x v="1"/>
    <x v="0"/>
    <d v="2008-12-14T00:00:00"/>
    <d v="2025-09-23T00:00:00"/>
    <s v="16YEARS9MONTHS,9DAYS"/>
    <m/>
    <s v="JUNIOR"/>
    <n v="100"/>
    <m/>
    <s v="93-104KG"/>
    <s v="CATEGORY 2"/>
    <m/>
    <m/>
    <s v="140-195KG"/>
    <n v="65"/>
    <n v="0"/>
    <n v="122.5"/>
    <n v="0"/>
    <s v="M-6 Mixed"/>
    <s v="PARTICIPATION"/>
    <x v="10"/>
    <s v="PRESENT"/>
  </r>
  <r>
    <n v="135"/>
    <s v="ALVEERA"/>
    <x v="0"/>
    <x v="0"/>
    <d v="2010-08-28T00:00:00"/>
    <d v="2025-09-23T00:00:00"/>
    <s v="15YEARS0MONTHS,26DAYS"/>
    <m/>
    <s v="JUNIOR"/>
    <n v="56"/>
    <n v="56"/>
    <s v="53-58KG"/>
    <s v="CATEGORY 2"/>
    <m/>
    <m/>
    <s v="57-63KG"/>
    <n v="25"/>
    <n v="15"/>
    <n v="50"/>
    <n v="90"/>
    <s v="F-2"/>
    <s v="FIRST"/>
    <x v="15"/>
    <s v="PRESENT"/>
  </r>
  <r>
    <n v="87"/>
    <s v="MEGHA PATRO"/>
    <x v="0"/>
    <x v="0"/>
    <d v="2010-11-06T00:00:00"/>
    <d v="2025-09-23T00:00:00"/>
    <s v="14YEARS10MONTHS,17DAYS"/>
    <m/>
    <s v="SUB JUNIOR"/>
    <n v="81"/>
    <m/>
    <s v="74-82KG"/>
    <s v="CATEGORY 2"/>
    <m/>
    <m/>
    <s v="72-84KG"/>
    <n v="0"/>
    <n v="0"/>
    <n v="30"/>
    <n v="30"/>
    <s v="F-1"/>
    <s v="PARTICIPATION"/>
    <x v="1"/>
    <s v="PRESENT"/>
  </r>
  <r>
    <n v="141"/>
    <s v="PRADEEP"/>
    <x v="1"/>
    <x v="0"/>
    <d v="1998-01-01T00:00:00"/>
    <d v="2025-09-23T00:00:00"/>
    <s v="27YEARS8MONTHS,22DAYS"/>
    <m/>
    <s v="SENIOR"/>
    <n v="85"/>
    <n v="87"/>
    <s v="83-92KG"/>
    <s v="CATEGORY 2"/>
    <m/>
    <m/>
    <s v="110-170KG"/>
    <n v="50"/>
    <n v="40"/>
    <n v="110"/>
    <n v="0"/>
    <s v="M-7"/>
    <s v="FIRST"/>
    <x v="15"/>
    <s v="PRESENT"/>
  </r>
  <r>
    <n v="108"/>
    <s v="REETA  SADHU"/>
    <x v="0"/>
    <x v="1"/>
    <d v="1980-12-08T00:00:00"/>
    <d v="2025-09-23T00:00:00"/>
    <s v="44YEARS9MONTHS,15DAYS"/>
    <m/>
    <s v="SENIOR"/>
    <m/>
    <m/>
    <m/>
    <m/>
    <m/>
    <m/>
    <m/>
    <m/>
    <m/>
    <m/>
    <n v="6"/>
    <m/>
    <m/>
    <x v="19"/>
    <s v="PRESENT"/>
  </r>
  <r>
    <n v="189"/>
    <s v="VM VISHNU MOHAN "/>
    <x v="2"/>
    <x v="0"/>
    <d v="2000-08-18T00:00:00"/>
    <d v="2025-09-23T00:00:00"/>
    <s v="25YEARS1MONTHS,5DAYS"/>
    <m/>
    <s v="SENIOR"/>
    <n v="110"/>
    <m/>
    <s v="105-119KG"/>
    <s v="CATEGORY 2"/>
    <m/>
    <m/>
    <s v="310-440KG"/>
    <n v="170"/>
    <n v="100"/>
    <n v="210"/>
    <n v="480"/>
    <s v="M-21"/>
    <s v="FIRST"/>
    <x v="5"/>
    <s v="PRESENT"/>
  </r>
  <r>
    <n v="143"/>
    <s v="VINAY PAREEK"/>
    <x v="1"/>
    <x v="0"/>
    <d v="1994-10-23T00:00:00"/>
    <d v="2025-09-23T00:00:00"/>
    <s v="30YEARS11MONTHS,0DAYS"/>
    <m/>
    <s v="SENIOR"/>
    <n v="68"/>
    <n v="69"/>
    <s v="66-73KG"/>
    <s v="CATEGORY 2"/>
    <m/>
    <m/>
    <s v="150-170KG"/>
    <n v="50"/>
    <n v="40"/>
    <n v="90"/>
    <n v="0"/>
    <s v="M-13"/>
    <s v="SECOND"/>
    <x v="15"/>
    <s v="PRESENT"/>
  </r>
  <r>
    <n v="144"/>
    <s v="YASHVARDHAN RANWA"/>
    <x v="1"/>
    <x v="0"/>
    <d v="2009-03-19T00:00:00"/>
    <d v="2025-09-23T00:00:00"/>
    <s v="16YEARS6MONTHS,4DAYS"/>
    <m/>
    <s v="JUNIOR"/>
    <n v="57"/>
    <n v="57"/>
    <s v="53-58KG"/>
    <s v="CATEGORY 2"/>
    <m/>
    <m/>
    <s v="170-190KG"/>
    <n v="55"/>
    <n v="35"/>
    <n v="90"/>
    <n v="0"/>
    <s v="M-4 mixed"/>
    <s v="FIRST"/>
    <x v="15"/>
    <s v="PRESENT"/>
  </r>
  <r>
    <n v="57"/>
    <s v="ANKIT"/>
    <x v="1"/>
    <x v="0"/>
    <d v="2009-10-08T00:00:00"/>
    <d v="2025-09-23T00:00:00"/>
    <s v="15YEARS11MONTHS,15DAYS"/>
    <m/>
    <s v="JUNIOR"/>
    <n v="50"/>
    <m/>
    <s v="BELOW 53"/>
    <s v="CATEGORY 2"/>
    <m/>
    <m/>
    <s v="170-190KG"/>
    <n v="62.5"/>
    <n v="35"/>
    <n v="80"/>
    <n v="177.5"/>
    <s v="M-4 Mixed"/>
    <s v="SECOND"/>
    <x v="3"/>
    <s v="PRESENT"/>
  </r>
  <r>
    <n v="1"/>
    <s v="A RUSIVARDHAN"/>
    <x v="1"/>
    <x v="0"/>
    <d v="2004-06-03T00:00:00"/>
    <d v="2025-09-23T00:00:00"/>
    <s v="21YEARS3MONTHS,20DAYS"/>
    <m/>
    <s v="SENIOR"/>
    <n v="64"/>
    <n v="65"/>
    <s v="59-65KG"/>
    <s v="CATEGORY 2"/>
    <m/>
    <m/>
    <s v="150-170KG"/>
    <n v="40"/>
    <n v="35"/>
    <n v="100"/>
    <n v="0"/>
    <s v="M-13"/>
    <s v="THIRD"/>
    <x v="11"/>
    <s v="PRESENT"/>
  </r>
  <r>
    <n v="9"/>
    <s v="H JAYANTH BABU"/>
    <x v="1"/>
    <x v="1"/>
    <d v="2007-11-20T00:00:00"/>
    <d v="2025-09-23T00:00:00"/>
    <s v="17YEARS10MONTHS,3DAYS"/>
    <m/>
    <s v="SENIOR"/>
    <m/>
    <m/>
    <m/>
    <m/>
    <s v="TEAM INCHARGE"/>
    <n v="9346554106"/>
    <m/>
    <m/>
    <m/>
    <m/>
    <n v="3"/>
    <m/>
    <m/>
    <x v="11"/>
    <s v="PRESENT"/>
  </r>
  <r>
    <n v="146"/>
    <s v="ALISHA AB"/>
    <x v="0"/>
    <x v="0"/>
    <d v="2013-03-26T00:00:00"/>
    <d v="2025-09-23T00:00:00"/>
    <s v="12YEARS5MONTHS,28DAYS"/>
    <m/>
    <s v="SUB JUNIOR"/>
    <m/>
    <m/>
    <m/>
    <s v="CATEGORY 2"/>
    <m/>
    <m/>
    <m/>
    <m/>
    <m/>
    <m/>
    <n v="0"/>
    <m/>
    <m/>
    <x v="8"/>
    <s v="ABSENT"/>
  </r>
  <r>
    <n v="147"/>
    <s v="CHERRY SINGH CHAUHAN"/>
    <x v="0"/>
    <x v="0"/>
    <d v="2008-05-14T00:00:00"/>
    <d v="2025-09-23T00:00:00"/>
    <s v="17YEARS4MONTHS,9DAYS"/>
    <m/>
    <s v="SENIOR"/>
    <m/>
    <m/>
    <m/>
    <s v="CATEGORY 2"/>
    <m/>
    <m/>
    <m/>
    <m/>
    <m/>
    <m/>
    <n v="0"/>
    <m/>
    <m/>
    <x v="8"/>
    <s v="ABSENT"/>
  </r>
  <r>
    <n v="113"/>
    <s v="RAMESWARI BEHERA"/>
    <x v="0"/>
    <x v="0"/>
    <d v="2010-03-24T00:00:00"/>
    <d v="2025-09-23T00:00:00"/>
    <s v="15YEARS5MONTHS,30DAYS"/>
    <m/>
    <s v="JUNIOR"/>
    <n v="83"/>
    <m/>
    <s v="83-93KG"/>
    <s v="CATEGORY 2"/>
    <m/>
    <m/>
    <s v="72-84KG"/>
    <n v="0"/>
    <n v="0"/>
    <n v="50"/>
    <n v="50"/>
    <s v="F-1"/>
    <s v="PARTICIPATION"/>
    <x v="16"/>
    <s v="PRESENT"/>
  </r>
  <r>
    <n v="109"/>
    <s v="IMRAN KHAN"/>
    <x v="1"/>
    <x v="0"/>
    <d v="1989-01-01T00:00:00"/>
    <d v="2025-09-23T00:00:00"/>
    <s v="36YEARS8MONTHS,22DAYS"/>
    <m/>
    <s v="SENIOR"/>
    <n v="71"/>
    <m/>
    <s v="66-73KG"/>
    <s v="CATEGORY 2"/>
    <m/>
    <m/>
    <s v="170-195KG"/>
    <n v="60"/>
    <n v="27.5"/>
    <n v="85"/>
    <n v="0"/>
    <s v="M-4"/>
    <s v="THIRD"/>
    <x v="19"/>
    <s v="PRESENT"/>
  </r>
  <r>
    <n v="127"/>
    <s v="KAVITA"/>
    <x v="0"/>
    <x v="1"/>
    <d v="1979-03-08T00:00:00"/>
    <d v="2025-09-23T00:00:00"/>
    <s v="46YEARS6MONTHS,15DAYS"/>
    <m/>
    <s v="SENIOR"/>
    <m/>
    <m/>
    <m/>
    <m/>
    <s v="TEAM INCHARGE"/>
    <n v="9878107550"/>
    <m/>
    <m/>
    <m/>
    <m/>
    <n v="6"/>
    <m/>
    <m/>
    <x v="12"/>
    <s v="PRESENT"/>
  </r>
  <r>
    <n v="142"/>
    <s v="RAHUL"/>
    <x v="1"/>
    <x v="0"/>
    <d v="1997-01-01T00:00:00"/>
    <d v="2025-09-23T00:00:00"/>
    <s v="28YEARS8MONTHS,22DAYS"/>
    <m/>
    <s v="SENIOR"/>
    <n v="66"/>
    <n v="67"/>
    <s v="66-73KG"/>
    <s v="CATEGORY 2"/>
    <m/>
    <m/>
    <s v="150-170KG"/>
    <n v="45"/>
    <n v="35"/>
    <n v="90"/>
    <n v="0"/>
    <s v="M-13"/>
    <s v="FOURTH"/>
    <x v="15"/>
    <s v="PRESENT"/>
  </r>
  <r>
    <n v="69"/>
    <s v="HARSHIT RAIZADA"/>
    <x v="1"/>
    <x v="0"/>
    <d v="2008-10-06T00:00:00"/>
    <d v="2025-09-23T00:00:00"/>
    <s v="16YEARS11MONTHS,17DAYS"/>
    <m/>
    <s v="JUNIOR"/>
    <n v="70"/>
    <m/>
    <s v="66-73KG"/>
    <s v="CATEGORY 2"/>
    <m/>
    <m/>
    <s v="140-195KG"/>
    <n v="42.5"/>
    <n v="35"/>
    <n v="85"/>
    <n v="0"/>
    <s v="M-5 Mixed"/>
    <s v="SECOND"/>
    <x v="7"/>
    <s v="PRESENT"/>
  </r>
  <r>
    <n v="118"/>
    <s v="SHRIHARI TRIPATHY"/>
    <x v="1"/>
    <x v="0"/>
    <d v="2007-02-22T00:00:00"/>
    <d v="2025-09-23T00:00:00"/>
    <s v="18YEARS7MONTHS,1DAYS"/>
    <m/>
    <s v="SENIOR"/>
    <n v="107"/>
    <m/>
    <s v="105-119KG"/>
    <s v="CATEGORY 1"/>
    <m/>
    <m/>
    <s v="60-90KG"/>
    <n v="0"/>
    <n v="35"/>
    <n v="70"/>
    <n v="0"/>
    <s v="M-2 Mixed"/>
    <s v="FIRST"/>
    <x v="16"/>
    <s v="PRESENT"/>
  </r>
  <r>
    <n v="3"/>
    <s v="N TARAK"/>
    <x v="1"/>
    <x v="0"/>
    <d v="2009-01-01T00:00:00"/>
    <d v="2025-09-23T00:00:00"/>
    <s v="16YEARS8MONTHS,22DAYS"/>
    <m/>
    <s v="JUNIOR"/>
    <n v="57"/>
    <n v="57"/>
    <s v="53-58KG"/>
    <s v="CATEGORY 2"/>
    <m/>
    <m/>
    <s v="170-190KG"/>
    <n v="50"/>
    <n v="30"/>
    <n v="80"/>
    <n v="0"/>
    <s v="M-4 Mixed "/>
    <s v="THIRD"/>
    <x v="11"/>
    <s v="PRESENT"/>
  </r>
  <r>
    <n v="12"/>
    <s v="ADHIRAJ RABHA"/>
    <x v="1"/>
    <x v="1"/>
    <d v="1994-03-19T00:00:00"/>
    <d v="2025-09-23T00:00:00"/>
    <s v="31YEARS6MONTHS,4DAYS"/>
    <m/>
    <s v="SENIOR"/>
    <m/>
    <m/>
    <m/>
    <m/>
    <s v="TEAM INCHARGE"/>
    <s v="7896177271/8638816307"/>
    <m/>
    <m/>
    <m/>
    <m/>
    <n v="3"/>
    <m/>
    <m/>
    <x v="6"/>
    <s v="PRESENT"/>
  </r>
  <r>
    <n v="163"/>
    <s v="RAVI JOSHI"/>
    <x v="1"/>
    <x v="1"/>
    <d v="1993-10-12T00:00:00"/>
    <d v="2025-09-23T00:00:00"/>
    <s v="31YEARS11MONTHS,11DAYS"/>
    <m/>
    <s v="SENIOR"/>
    <m/>
    <m/>
    <m/>
    <m/>
    <m/>
    <m/>
    <m/>
    <m/>
    <m/>
    <m/>
    <n v="3"/>
    <m/>
    <m/>
    <x v="13"/>
    <s v="PRESENT"/>
  </r>
  <r>
    <n v="70"/>
    <s v="KUSHAL KUMAR"/>
    <x v="1"/>
    <x v="0"/>
    <d v="1987-04-15T00:00:00"/>
    <d v="2025-09-23T00:00:00"/>
    <s v="38YEARS5MONTHS,8DAYS"/>
    <m/>
    <s v="SENIOR"/>
    <s v=" 85"/>
    <m/>
    <s v="83-92KG"/>
    <s v="CATEGORY 2"/>
    <m/>
    <m/>
    <s v="110-170KG"/>
    <n v="40"/>
    <n v="30"/>
    <n v="90"/>
    <n v="0"/>
    <s v="M-7"/>
    <s v="SECOND"/>
    <x v="7"/>
    <s v="PRESENT"/>
  </r>
  <r>
    <n v="24"/>
    <s v="AYUSH BANJARE"/>
    <x v="1"/>
    <x v="0"/>
    <d v="2009-06-11T00:00:00"/>
    <d v="2025-09-23T00:00:00"/>
    <s v="16YEARS3MONTHS,12DAYS"/>
    <m/>
    <s v="JUNIOR"/>
    <n v="73"/>
    <n v="73"/>
    <s v="66-73KG"/>
    <s v="CATEGORY 2"/>
    <m/>
    <m/>
    <s v="140-195KG"/>
    <n v="50"/>
    <n v="0"/>
    <n v="102"/>
    <n v="0"/>
    <s v="M-5 Mixed"/>
    <s v="PARTICIPATION"/>
    <x v="18"/>
    <s v="PRESENT"/>
  </r>
  <r>
    <n v="42"/>
    <s v="SHUBHAM"/>
    <x v="1"/>
    <x v="0"/>
    <d v="1995-09-25T00:00:00"/>
    <d v="2025-09-23T00:00:00"/>
    <s v="29YEARS11MONTHS,29DAYS"/>
    <m/>
    <s v="SENIOR"/>
    <n v="68"/>
    <m/>
    <s v="66-73KG"/>
    <s v="CATEGORY 2"/>
    <m/>
    <m/>
    <s v="140-195KG"/>
    <n v="40"/>
    <n v="25"/>
    <n v="80"/>
    <n v="0"/>
    <s v="M-12"/>
    <s v="SECOND"/>
    <x v="2"/>
    <s v="PRESENT"/>
  </r>
  <r>
    <n v="131"/>
    <s v="WAHEGURU CHARAT SINGH"/>
    <x v="1"/>
    <x v="0"/>
    <d v="2008-02-03T00:00:00"/>
    <d v="2025-09-23T00:00:00"/>
    <s v="17YEARS7MONTHS,20DAYS"/>
    <m/>
    <s v="SENIOR"/>
    <n v="78"/>
    <n v="79"/>
    <s v="74-82KG"/>
    <s v="CATEGORY 2"/>
    <m/>
    <m/>
    <s v="130-165Kg"/>
    <n v="55"/>
    <n v="40"/>
    <n v="50"/>
    <n v="0"/>
    <s v="M-1"/>
    <s v="SECOND"/>
    <x v="12"/>
    <s v="PRESENT"/>
  </r>
  <r>
    <n v="153"/>
    <s v="RAM JI"/>
    <x v="1"/>
    <x v="0"/>
    <d v="1995-04-01T00:00:00"/>
    <d v="2025-09-23T00:00:00"/>
    <s v="30YEARS5MONTHS,22DAYS"/>
    <m/>
    <s v="SENIOR"/>
    <n v="74"/>
    <n v="74"/>
    <s v="74-82KG"/>
    <s v="CATEGORY 2"/>
    <m/>
    <m/>
    <s v="140-195KG"/>
    <n v="50"/>
    <n v="20"/>
    <n v="70"/>
    <n v="0"/>
    <s v="M-12"/>
    <s v="THIRD"/>
    <x v="8"/>
    <s v="PRESENT"/>
  </r>
  <r>
    <n v="162"/>
    <s v="JITENDER KUMAR"/>
    <x v="1"/>
    <x v="1"/>
    <d v="1995-07-05T00:00:00"/>
    <d v="2025-09-23T00:00:00"/>
    <s v="30YEARS2MONTHS,18DAYS"/>
    <m/>
    <s v="JUNIOR"/>
    <m/>
    <m/>
    <m/>
    <m/>
    <s v="TEAM INCHARGE"/>
    <n v="9084055795"/>
    <m/>
    <m/>
    <m/>
    <m/>
    <n v="0"/>
    <m/>
    <m/>
    <x v="13"/>
    <s v="PRESENT"/>
  </r>
  <r>
    <n v="94"/>
    <s v="ADARSHA"/>
    <x v="1"/>
    <x v="2"/>
    <d v="1973-06-01T00:00:00"/>
    <d v="2025-09-23T00:00:00"/>
    <s v="52YEARS3MONTHS,22DAYS"/>
    <m/>
    <m/>
    <m/>
    <m/>
    <m/>
    <m/>
    <m/>
    <n v="8431018166"/>
    <m/>
    <m/>
    <m/>
    <m/>
    <m/>
    <m/>
    <m/>
    <x v="1"/>
    <m/>
  </r>
  <r>
    <n v="17"/>
    <s v="RAJAT KUMAR"/>
    <x v="1"/>
    <x v="0"/>
    <d v="2003-01-06T00:00:00"/>
    <d v="2025-09-23T00:00:00"/>
    <s v="22YEARS8MONTHS,17DAYS"/>
    <m/>
    <s v="SENIOR"/>
    <n v="76"/>
    <m/>
    <s v="74-82KG"/>
    <s v="CATEGORY 2"/>
    <m/>
    <m/>
    <s v="130-165Kg"/>
    <n v="60"/>
    <n v="0"/>
    <n v="80"/>
    <n v="0"/>
    <s v="M-1"/>
    <s v="PARTICIPATION"/>
    <x v="20"/>
    <s v="PRESENT"/>
  </r>
  <r>
    <n v="152"/>
    <s v="PRATHAM BHADAURIYA"/>
    <x v="1"/>
    <x v="0"/>
    <d v="2005-08-25T00:00:00"/>
    <d v="2025-09-23T00:00:00"/>
    <s v="20YEARS0MONTHS,29DAYS"/>
    <m/>
    <s v="SENIOR"/>
    <n v="78"/>
    <n v="77"/>
    <s v="74-82KG"/>
    <s v="CATEGORY 2"/>
    <m/>
    <m/>
    <s v="195-225KG"/>
    <n v="50"/>
    <n v="0"/>
    <n v="90"/>
    <n v="0"/>
    <s v="M-5"/>
    <s v="PARTICIPATION"/>
    <x v="8"/>
    <s v="PRESENT"/>
  </r>
  <r>
    <n v="130"/>
    <s v="SURINDER PAL"/>
    <x v="1"/>
    <x v="0"/>
    <d v="2002-04-25T00:00:00"/>
    <d v="2025-09-23T00:00:00"/>
    <s v="23YEARS4MONTHS,29DAYS"/>
    <m/>
    <s v="SENIOR"/>
    <n v="53"/>
    <n v="53"/>
    <s v="53-58KG"/>
    <s v="CATEGORY 2"/>
    <m/>
    <m/>
    <s v="115-170KG"/>
    <s v="57,5"/>
    <n v="35"/>
    <n v="92.5"/>
    <n v="0"/>
    <s v="M-2"/>
    <s v="SECOND"/>
    <x v="12"/>
    <s v="PRESENT"/>
  </r>
  <r>
    <n v="187"/>
    <s v="HARISH PURI "/>
    <x v="2"/>
    <x v="0"/>
    <d v="2010-05-27T00:00:00"/>
    <d v="2025-09-23T00:00:00"/>
    <s v="15YEARS3MONTHS,27DAYS"/>
    <m/>
    <s v="JUNIOR"/>
    <n v="58"/>
    <m/>
    <s v="53-58KG"/>
    <s v="CATEGORY 2"/>
    <m/>
    <m/>
    <s v="170-190KG"/>
    <n v="65"/>
    <n v="0"/>
    <n v="60"/>
    <n v="0"/>
    <s v="M-4 Mixed"/>
    <s v="PARTICIPATION"/>
    <x v="9"/>
    <s v="PRESENT"/>
  </r>
  <r>
    <n v="160"/>
    <s v="SHIVENDERA DHONI"/>
    <x v="1"/>
    <x v="0"/>
    <d v="2004-11-20T00:00:00"/>
    <d v="2025-09-23T00:00:00"/>
    <s v="20YEARS10MONTHS,3DAYS"/>
    <m/>
    <s v="SENIOR"/>
    <n v="71"/>
    <m/>
    <s v="66-73KG"/>
    <s v="CATEGORY 2"/>
    <m/>
    <m/>
    <s v="140-195KG"/>
    <n v="40"/>
    <n v="25"/>
    <n v="60"/>
    <n v="0"/>
    <s v="M-12"/>
    <s v="FOURTH"/>
    <x v="13"/>
    <s v="PRESENT"/>
  </r>
  <r>
    <n v="99"/>
    <s v="PREETHY RACHEAL PRASAD"/>
    <x v="0"/>
    <x v="0"/>
    <d v="1997-04-21T00:00:00"/>
    <d v="2025-09-23T00:00:00"/>
    <s v="28YEARS5MONTHS,2DAYS"/>
    <m/>
    <s v="SENIOR"/>
    <n v="98"/>
    <m/>
    <s v="93-104KG"/>
    <s v="CATEGORY 2"/>
    <m/>
    <m/>
    <s v="84KG and above"/>
    <n v="55"/>
    <n v="40"/>
    <n v="60"/>
    <n v="0"/>
    <s v="F-12"/>
    <s v="THIRD"/>
    <x v="5"/>
    <s v="PRESENT"/>
  </r>
  <r>
    <n v="21"/>
    <s v="NITIN"/>
    <x v="1"/>
    <x v="0"/>
    <d v="2001-09-22T00:00:00"/>
    <d v="2025-09-23T00:00:00"/>
    <s v="24YEARS0MONTHS,1DAYS"/>
    <m/>
    <s v="SENIOR"/>
    <n v="94"/>
    <n v="92"/>
    <s v="93-104KG"/>
    <s v="CATEGORY 2"/>
    <m/>
    <m/>
    <s v="110-170KG"/>
    <n v="25"/>
    <n v="0"/>
    <n v="95"/>
    <n v="0"/>
    <s v="M-7"/>
    <s v="PARTICIPATION"/>
    <x v="14"/>
    <s v="PRESENT"/>
  </r>
  <r>
    <n v="140"/>
    <s v="PAWAN KUMAR"/>
    <x v="1"/>
    <x v="0"/>
    <d v="1985-01-01T00:00:00"/>
    <d v="2025-09-23T00:00:00"/>
    <s v="40YEARS8MONTHS,22DAYS"/>
    <m/>
    <s v="SENIOR"/>
    <n v="76"/>
    <n v="75"/>
    <s v="74-82KG"/>
    <s v="CATEGORY 2"/>
    <m/>
    <m/>
    <s v="130-165Kg"/>
    <n v="50"/>
    <n v="40"/>
    <n v="90"/>
    <n v="0"/>
    <s v="M-1"/>
    <s v="FIRST"/>
    <x v="15"/>
    <s v="PRESENT"/>
  </r>
  <r>
    <n v="110"/>
    <s v="KRISHNA YADAV"/>
    <x v="1"/>
    <x v="0"/>
    <d v="2005-08-27T00:00:00"/>
    <d v="2025-09-23T00:00:00"/>
    <s v="20YEARS0MONTHS,27DAYS"/>
    <m/>
    <s v="SENIOR"/>
    <n v="50"/>
    <n v="51"/>
    <s v="BELOW 53"/>
    <s v="CATEGORY 2"/>
    <m/>
    <m/>
    <s v="115-170KG"/>
    <n v="50"/>
    <n v="0"/>
    <n v="50"/>
    <n v="0"/>
    <s v="M-2"/>
    <s v="PARTICIPATION"/>
    <x v="19"/>
    <s v="PRESENT"/>
  </r>
  <r>
    <n v="95"/>
    <s v="UMESH "/>
    <x v="1"/>
    <x v="2"/>
    <d v="1996-11-15T00:00:00"/>
    <d v="2025-09-23T00:00:00"/>
    <s v="28YEARS10MONTHS,8DAYS"/>
    <m/>
    <m/>
    <m/>
    <m/>
    <m/>
    <m/>
    <m/>
    <n v="8431018166"/>
    <m/>
    <m/>
    <m/>
    <m/>
    <m/>
    <m/>
    <m/>
    <x v="1"/>
    <m/>
  </r>
  <r>
    <n v="8"/>
    <s v="C NARASAMMA"/>
    <x v="0"/>
    <x v="1"/>
    <d v="1991-05-04T00:00:00"/>
    <d v="2025-09-23T00:00:00"/>
    <s v="34YEARS4MONTHS,19DAYS"/>
    <m/>
    <s v="SENIOR"/>
    <m/>
    <m/>
    <m/>
    <m/>
    <m/>
    <n v="9908255520"/>
    <m/>
    <m/>
    <m/>
    <m/>
    <n v="3"/>
    <m/>
    <m/>
    <x v="11"/>
    <s v="PRESENT"/>
  </r>
  <r>
    <n v="79"/>
    <s v="ANURAG TANUBAI"/>
    <x v="1"/>
    <x v="0"/>
    <d v="2010-10-26T00:00:00"/>
    <d v="2025-09-23T00:00:00"/>
    <s v="14YEARS10MONTHS,28DAYS"/>
    <m/>
    <s v="SUB JUNIOR"/>
    <n v="57"/>
    <n v="58"/>
    <s v="53-58KG"/>
    <s v="CATEGORY 1"/>
    <m/>
    <m/>
    <s v="40-108KG"/>
    <n v="0"/>
    <n v="27.5"/>
    <n v="70"/>
    <n v="0"/>
    <s v="M-3 Mixed"/>
    <s v="FIRST"/>
    <x v="0"/>
    <s v="PRESENT"/>
  </r>
  <r>
    <n v="175"/>
    <s v="MITHUN "/>
    <x v="2"/>
    <x v="0"/>
    <d v="2011-05-11T00:00:00"/>
    <d v="2025-09-23T00:00:00"/>
    <s v="14YEARS4MONTHS,12DAYS"/>
    <m/>
    <s v="SUB JUNIOR"/>
    <n v="85"/>
    <m/>
    <s v="83-92KG"/>
    <s v="CATEGORY 2"/>
    <m/>
    <m/>
    <s v="50-100KG"/>
    <n v="20"/>
    <n v="20"/>
    <n v="50"/>
    <n v="0"/>
    <s v="M-1 Mixed "/>
    <s v="FIRST"/>
    <x v="1"/>
    <s v="PRESENT"/>
  </r>
  <r>
    <n v="14"/>
    <s v="BHASHKAR TEJASHWI"/>
    <x v="1"/>
    <x v="0"/>
    <d v="2011-03-27T00:00:00"/>
    <d v="2025-09-23T00:00:00"/>
    <s v="14YEARS5MONTHS,27DAYS"/>
    <m/>
    <s v="SUB JUNIOR"/>
    <n v="70"/>
    <m/>
    <s v="66-73KG"/>
    <s v="CATEGORY 2"/>
    <m/>
    <m/>
    <s v="50-100KG"/>
    <n v="35"/>
    <n v="0"/>
    <n v="50"/>
    <n v="0"/>
    <s v="M-1 Mixed"/>
    <s v="PARTICIPATION"/>
    <x v="20"/>
    <s v="PRESENT"/>
  </r>
  <r>
    <n v="98"/>
    <s v="DURGA SAGATHAN .J"/>
    <x v="0"/>
    <x v="0"/>
    <d v="1997-05-16T00:00:00"/>
    <d v="2025-09-23T00:00:00"/>
    <s v="28YEARS4MONTHS,7DAYS"/>
    <m/>
    <s v="SENIOR"/>
    <n v="107"/>
    <m/>
    <s v="105-119KG"/>
    <s v="CATEGORY 2"/>
    <m/>
    <m/>
    <s v="84KG and above"/>
    <n v="60"/>
    <n v="25"/>
    <n v="90"/>
    <n v="0"/>
    <s v="F-12"/>
    <s v="SECOND"/>
    <x v="5"/>
    <s v="PRESENT"/>
  </r>
  <r>
    <n v="25"/>
    <s v="PRATIK KUMAR"/>
    <x v="1"/>
    <x v="0"/>
    <d v="2006-09-22T00:00:00"/>
    <d v="2025-09-23T00:00:00"/>
    <s v="19YEARS0MONTHS,1DAYS"/>
    <m/>
    <s v="SENIOR"/>
    <n v="88"/>
    <n v="91"/>
    <s v="83-92KG"/>
    <s v="CATEGORY 1"/>
    <m/>
    <m/>
    <s v="60-90KG"/>
    <n v="0"/>
    <n v="0"/>
    <n v="80"/>
    <n v="0"/>
    <s v="M-2 Mixed "/>
    <s v="PARTICIPATION"/>
    <x v="18"/>
    <s v="PRESENT"/>
  </r>
  <r>
    <n v="18"/>
    <s v="TANMAY KUMAR"/>
    <x v="1"/>
    <x v="0"/>
    <d v="2007-08-07T00:00:00"/>
    <d v="2025-09-23T00:00:00"/>
    <s v="18YEARS1MONTHS,16DAYS"/>
    <m/>
    <s v="SENIOR"/>
    <n v="100"/>
    <m/>
    <s v="93-104KG"/>
    <s v="CATEGORY 2"/>
    <m/>
    <m/>
    <s v="130-310KG"/>
    <n v="0"/>
    <n v="0"/>
    <n v="80"/>
    <n v="0"/>
    <s v="M-9"/>
    <s v="PARTICIPATION"/>
    <x v="20"/>
    <s v="PRESENT"/>
  </r>
  <r>
    <n v="172"/>
    <s v="M RAJASIMMAN"/>
    <x v="1"/>
    <x v="0"/>
    <d v="2008-11-13T00:00:00"/>
    <d v="2025-09-23T00:00:00"/>
    <s v="16YEARS10MONTHS,10DAYS"/>
    <m/>
    <s v="JUNIOR"/>
    <n v="98"/>
    <m/>
    <s v="93-104KG"/>
    <s v="CATEGORY 1"/>
    <m/>
    <m/>
    <s v="60-90KG"/>
    <n v="0"/>
    <n v="20"/>
    <n v="50"/>
    <n v="0"/>
    <s v="M-2 mixed"/>
    <s v="SECOND"/>
    <x v="4"/>
    <s v="PRESENT"/>
  </r>
  <r>
    <n v="66"/>
    <s v="PREETI"/>
    <x v="0"/>
    <x v="0"/>
    <d v="2001-06-03T00:00:00"/>
    <d v="2025-09-23T00:00:00"/>
    <s v="24YEARS3MONTHS,20DAYS"/>
    <m/>
    <s v="SENIOR"/>
    <s v=" 43"/>
    <n v="43"/>
    <s v="BELOW 53"/>
    <s v="CATEGORY 2"/>
    <m/>
    <m/>
    <s v="43-47KG"/>
    <n v="30"/>
    <n v="0"/>
    <n v="60"/>
    <n v="90"/>
    <s v="F-3"/>
    <s v="PARTICIPATION"/>
    <x v="7"/>
    <s v="PRESENT"/>
  </r>
  <r>
    <n v="65"/>
    <s v="PINKY"/>
    <x v="0"/>
    <x v="0"/>
    <d v="1997-12-14T00:00:00"/>
    <d v="2025-09-23T00:00:00"/>
    <s v="27YEARS9MONTHS,9DAYS"/>
    <m/>
    <s v="SENIOR"/>
    <s v=" 50"/>
    <n v="50"/>
    <s v="BELOW 53"/>
    <s v="CATEGORY 2"/>
    <m/>
    <m/>
    <s v="47-52KG"/>
    <n v="27.5"/>
    <n v="17.5"/>
    <n v="70"/>
    <n v="0"/>
    <s v="F-11"/>
    <s v="THIRD"/>
    <x v="7"/>
    <s v="PRESENT"/>
  </r>
  <r>
    <n v="188"/>
    <s v="MD. JIYA"/>
    <x v="2"/>
    <x v="0"/>
    <d v="2013-10-21T00:00:00"/>
    <d v="2025-09-23T00:00:00"/>
    <s v="11YEARS11MONTHS,2DAYS"/>
    <m/>
    <s v="SUB JUNIOR"/>
    <n v="47"/>
    <m/>
    <s v="BELOW 53"/>
    <s v="CATEGORY 2"/>
    <m/>
    <m/>
    <s v="50-100KG"/>
    <n v="22.5"/>
    <n v="0"/>
    <n v="40"/>
    <n v="0"/>
    <s v="M-1 Mixed"/>
    <s v="PARTICIPATION"/>
    <x v="9"/>
    <s v="PRESENT"/>
  </r>
  <r>
    <n v="64"/>
    <s v="KUSUM"/>
    <x v="0"/>
    <x v="0"/>
    <d v="2003-10-14T00:00:00"/>
    <d v="2025-09-23T00:00:00"/>
    <s v="21YEARS11MONTHS,9DAYS"/>
    <m/>
    <s v="SENIOR"/>
    <s v=" 66"/>
    <m/>
    <s v="66-73KG"/>
    <s v="CATEGORY 2"/>
    <m/>
    <m/>
    <s v="63-72KG"/>
    <n v="45"/>
    <n v="25"/>
    <n v="70"/>
    <n v="0"/>
    <s v="F-9"/>
    <s v="SECOND"/>
    <x v="7"/>
    <s v="PRESENT"/>
  </r>
  <r>
    <n v="13"/>
    <s v="AYUSH KUMAR"/>
    <x v="1"/>
    <x v="0"/>
    <d v="2009-07-19T00:00:00"/>
    <d v="2025-09-23T00:00:00"/>
    <s v="16YEARS2MONTHS,4DAYS"/>
    <m/>
    <s v="JUNIOR"/>
    <n v="36"/>
    <m/>
    <s v="BELOW 53"/>
    <s v="CATEGORY 2"/>
    <m/>
    <m/>
    <s v="50-100KG"/>
    <n v="20"/>
    <n v="0"/>
    <n v="30"/>
    <n v="0"/>
    <s v="M-1 Mixed "/>
    <s v="PARTICIPATION"/>
    <x v="20"/>
    <s v="PRESENT"/>
  </r>
  <r>
    <n v="157"/>
    <s v="ABHAS BOHRA"/>
    <x v="1"/>
    <x v="0"/>
    <d v="2002-08-28T00:00:00"/>
    <d v="2025-09-23T00:00:00"/>
    <s v="23YEARS0MONTHS,26DAYS"/>
    <m/>
    <s v="SENIOR"/>
    <n v="75"/>
    <m/>
    <s v="74-82KG"/>
    <s v="CATEGORY 2"/>
    <m/>
    <m/>
    <s v="130-165Kg"/>
    <n v="47.5"/>
    <n v="0"/>
    <n v="0"/>
    <n v="0"/>
    <s v="M-1"/>
    <s v="PARTICIPATION"/>
    <x v="13"/>
    <s v="PRESENT"/>
  </r>
  <r>
    <n v="16"/>
    <s v="NIKET"/>
    <x v="1"/>
    <x v="0"/>
    <d v="2003-12-23T00:00:00"/>
    <d v="2025-09-23T00:00:00"/>
    <s v="21YEARS9MONTHS,0DAYS"/>
    <m/>
    <s v="SENIOR"/>
    <n v="57"/>
    <m/>
    <s v="53-58KG"/>
    <s v="CATEGORY 1"/>
    <m/>
    <m/>
    <s v="40-108KG"/>
    <n v="0"/>
    <n v="0"/>
    <n v="0"/>
    <n v="0"/>
    <s v="M-3 Mixed"/>
    <s v="PARTICIPATION"/>
    <x v="20"/>
    <s v="PRESENT"/>
  </r>
  <r>
    <n v="63"/>
    <s v="ANJALI"/>
    <x v="0"/>
    <x v="0"/>
    <d v="2007-07-12T00:00:00"/>
    <d v="2025-09-23T00:00:00"/>
    <s v="18YEARS2MONTHS,11DAYS"/>
    <m/>
    <s v="SENIOR"/>
    <s v=" 77"/>
    <m/>
    <s v="74-82KG"/>
    <s v="CATEGORY 2"/>
    <m/>
    <m/>
    <s v="72-84KG"/>
    <n v="55"/>
    <n v="32.5"/>
    <n v="80"/>
    <n v="0"/>
    <s v="F-15"/>
    <s v="THIRD"/>
    <x v="7"/>
    <s v="PRESENT"/>
  </r>
  <r>
    <n v="154"/>
    <s v="YASH ANAND"/>
    <x v="1"/>
    <x v="0"/>
    <d v="2008-05-02T00:00:00"/>
    <d v="2025-09-23T00:00:00"/>
    <s v="17YEARS4MONTHS,21DAYS"/>
    <m/>
    <s v="SENIOR"/>
    <n v="77"/>
    <n v="78"/>
    <s v="74-82KG"/>
    <s v="CATEGORY 1"/>
    <m/>
    <m/>
    <s v="40-108KG"/>
    <n v="0"/>
    <n v="0"/>
    <n v="0"/>
    <n v="0"/>
    <s v="M-3 Mixed"/>
    <s v="PARTICIPATION"/>
    <x v="8"/>
    <s v="PRESENT"/>
  </r>
  <r>
    <n v="191"/>
    <s v="ANISHA"/>
    <x v="0"/>
    <x v="3"/>
    <m/>
    <d v="2025-09-23T00:00:00"/>
    <s v="125YEARS8MONTHS,23DAYS"/>
    <m/>
    <m/>
    <m/>
    <m/>
    <m/>
    <m/>
    <m/>
    <m/>
    <m/>
    <m/>
    <m/>
    <m/>
    <m/>
    <m/>
    <m/>
    <x v="3"/>
    <m/>
  </r>
  <r>
    <n v="192"/>
    <s v="JYOTI "/>
    <x v="0"/>
    <x v="3"/>
    <m/>
    <d v="2025-09-23T00:00:00"/>
    <s v="125YEARS8MONTHS,23DAYS"/>
    <m/>
    <m/>
    <m/>
    <m/>
    <m/>
    <m/>
    <m/>
    <m/>
    <m/>
    <m/>
    <m/>
    <m/>
    <m/>
    <m/>
    <m/>
    <x v="3"/>
    <m/>
  </r>
  <r>
    <n v="133"/>
    <s v="PRAMOD JAJRA"/>
    <x v="1"/>
    <x v="3"/>
    <d v="2000-03-24T00:00:00"/>
    <d v="2025-09-23T00:00:00"/>
    <s v="25YEARS5MONTHS,30DAYS"/>
    <m/>
    <s v="SENIOR"/>
    <m/>
    <m/>
    <m/>
    <m/>
    <m/>
    <n v="9799534577"/>
    <m/>
    <m/>
    <m/>
    <m/>
    <m/>
    <m/>
    <m/>
    <x v="12"/>
    <m/>
  </r>
  <r>
    <n v="156"/>
    <s v="OM PARKESH"/>
    <x v="1"/>
    <x v="3"/>
    <d v="1975-07-17T00:00:00"/>
    <d v="2025-09-23T00:00:00"/>
    <s v="50YEARS2MONTHS,6DAYS"/>
    <m/>
    <s v="SENIOR"/>
    <m/>
    <m/>
    <m/>
    <m/>
    <m/>
    <m/>
    <m/>
    <m/>
    <m/>
    <m/>
    <m/>
    <m/>
    <m/>
    <x v="8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n v="1"/>
    <s v="ABHIJIT SINGH"/>
    <x v="0"/>
    <s v="ATHLETE"/>
    <d v="2003-06-03T00:00:00"/>
    <d v="2025-11-17T00:00:00"/>
    <s v="22YEARS5MONTHS,14DAYS"/>
    <x v="0"/>
    <s v="TEAM COMPETITION"/>
    <m/>
    <m/>
    <m/>
    <m/>
    <m/>
    <m/>
    <s v="SAME NAME"/>
    <x v="0"/>
  </r>
  <r>
    <n v="2"/>
    <s v="PHATIK CH. DIHINGIA"/>
    <x v="0"/>
    <s v="ATHLETE"/>
    <d v="1999-12-31T00:00:00"/>
    <d v="2025-11-17T00:00:00"/>
    <s v="25YEARS10MONTHS,17DAYS"/>
    <x v="0"/>
    <s v="TEAM COMPETITION"/>
    <m/>
    <m/>
    <m/>
    <m/>
    <m/>
    <m/>
    <s v="SAME NAME"/>
    <x v="0"/>
  </r>
  <r>
    <n v="3"/>
    <s v="KHABIR BORGOHAIN"/>
    <x v="0"/>
    <s v="ATHLETE"/>
    <d v="2000-09-03T00:00:00"/>
    <d v="2025-11-17T00:00:00"/>
    <s v="25YEARS2MONTHS,14DAYS"/>
    <x v="0"/>
    <s v="TEAM COMPETITION"/>
    <m/>
    <m/>
    <m/>
    <m/>
    <m/>
    <m/>
    <s v="SAME NAME"/>
    <x v="0"/>
  </r>
  <r>
    <n v="4"/>
    <s v="UJJAL CHUTIA"/>
    <x v="0"/>
    <s v="PARTNER"/>
    <d v="2002-10-17T00:00:00"/>
    <d v="2025-11-17T00:00:00"/>
    <s v="23YEARS1MONTHS,0DAYS"/>
    <x v="0"/>
    <s v="TEAM COMPETITION"/>
    <m/>
    <m/>
    <m/>
    <m/>
    <m/>
    <m/>
    <s v="SAME NAME"/>
    <x v="0"/>
  </r>
  <r>
    <n v="5"/>
    <s v="SANTANU RABHA"/>
    <x v="0"/>
    <s v="PARTNER"/>
    <d v="2000-07-31T00:00:00"/>
    <d v="2025-11-17T00:00:00"/>
    <s v="25YEARS3MONTHS,17DAYS"/>
    <x v="0"/>
    <s v="TEAM COMPETITION"/>
    <m/>
    <m/>
    <m/>
    <m/>
    <m/>
    <m/>
    <s v="SAME NAME"/>
    <x v="0"/>
  </r>
  <r>
    <n v="6"/>
    <s v="RUWAAN BARMAN"/>
    <x v="0"/>
    <s v="ATHLETE"/>
    <d v="2011-04-13T00:00:00"/>
    <d v="2025-11-17T00:00:00"/>
    <s v="14YEARS7MONTHS,4DAYS"/>
    <x v="1"/>
    <s v="TRADITIONAL COMPETITION"/>
    <m/>
    <m/>
    <m/>
    <m/>
    <m/>
    <m/>
    <s v="SAME NAME"/>
    <x v="0"/>
  </r>
  <r>
    <n v="7"/>
    <s v="SWANIK KASHYAP"/>
    <x v="0"/>
    <s v="ATHLETE"/>
    <d v="2013-08-31T00:00:00"/>
    <d v="2025-11-17T00:00:00"/>
    <s v="12YEARS2MONTHS,17DAYS"/>
    <x v="2"/>
    <s v="TRADITIONAL COMPETITION"/>
    <m/>
    <m/>
    <m/>
    <m/>
    <m/>
    <m/>
    <s v="SAME NAME"/>
    <x v="0"/>
  </r>
  <r>
    <n v="8"/>
    <s v="MITHUN LAWSON"/>
    <x v="0"/>
    <s v="COACH"/>
    <d v="1979-03-06T00:00:00"/>
    <d v="2025-11-17T00:00:00"/>
    <s v="46YEARS8MONTHS,11DAYS"/>
    <x v="0"/>
    <m/>
    <s v="TEAM INCHARGE"/>
    <n v="9854861436"/>
    <d v="2025-11-17T00:00:00"/>
    <s v="04:40AM"/>
    <d v="2025-11-23T00:00:00"/>
    <s v="11:15PM"/>
    <s v="SAME NAME"/>
    <x v="0"/>
  </r>
  <r>
    <n v="9"/>
    <s v="PRASHAR KASHYAP"/>
    <x v="0"/>
    <s v="COACH"/>
    <d v="1989-01-06T00:00:00"/>
    <d v="2025-11-17T00:00:00"/>
    <s v="36YEARS10MONTHS,11DAYS"/>
    <x v="1"/>
    <m/>
    <m/>
    <n v="6002173640"/>
    <m/>
    <m/>
    <m/>
    <m/>
    <s v="SAME NAME"/>
    <x v="0"/>
  </r>
  <r>
    <n v="10"/>
    <s v="DHIRAJ KUMAR"/>
    <x v="0"/>
    <s v="ATHLETE"/>
    <d v="1990-08-15T00:00:00"/>
    <d v="2025-11-17T00:00:00"/>
    <s v="35YEARS3MONTHS,2DAYS"/>
    <x v="0"/>
    <s v="TEAM COMPETITION"/>
    <m/>
    <m/>
    <m/>
    <m/>
    <m/>
    <m/>
    <s v="SAME NAME"/>
    <x v="1"/>
  </r>
  <r>
    <n v="11"/>
    <s v="SAUMYA SHRAD CHANDRA"/>
    <x v="0"/>
    <s v="ATHLETE"/>
    <d v="2006-10-14T00:00:00"/>
    <d v="2025-11-17T00:00:00"/>
    <s v="19YEARS1MONTHS,3DAYS"/>
    <x v="0"/>
    <s v="TEAM COMPETITION"/>
    <m/>
    <m/>
    <m/>
    <m/>
    <m/>
    <m/>
    <s v="SAME NAME"/>
    <x v="1"/>
  </r>
  <r>
    <n v="12"/>
    <s v="MAYANK KUMAR"/>
    <x v="0"/>
    <s v="ATHLETE"/>
    <d v="1999-05-08T00:00:00"/>
    <d v="2025-11-17T00:00:00"/>
    <s v="26YEARS6MONTHS,9DAYS"/>
    <x v="0"/>
    <s v="TEAM COMPETITION"/>
    <m/>
    <m/>
    <m/>
    <m/>
    <m/>
    <m/>
    <s v="SAME NAME"/>
    <x v="1"/>
  </r>
  <r>
    <n v="13"/>
    <s v="SINTU KUMAR"/>
    <x v="0"/>
    <s v="PARTNER"/>
    <d v="2004-12-10T00:00:00"/>
    <d v="2025-11-17T00:00:00"/>
    <s v="20YEARS11MONTHS,7DAYS"/>
    <x v="0"/>
    <s v="TEAM COMPETITION"/>
    <m/>
    <m/>
    <m/>
    <m/>
    <m/>
    <m/>
    <s v="SAME NAME"/>
    <x v="1"/>
  </r>
  <r>
    <n v="14"/>
    <s v="SHEKHAR KUMAR"/>
    <x v="0"/>
    <s v="PARTNER"/>
    <d v="2006-10-18T00:00:00"/>
    <d v="2025-11-17T00:00:00"/>
    <s v="19YEARS0MONTHS,30DAYS"/>
    <x v="0"/>
    <s v="TEAM COMPETITION"/>
    <m/>
    <m/>
    <m/>
    <m/>
    <m/>
    <m/>
    <s v="SAME NAME"/>
    <x v="1"/>
  </r>
  <r>
    <n v="15"/>
    <s v="BHASHKAR TEJASHWI"/>
    <x v="0"/>
    <s v="ATHLETE"/>
    <d v="2011-03-27T00:00:00"/>
    <d v="2025-11-17T00:00:00"/>
    <s v="14YEARS7MONTHS,21DAYS"/>
    <x v="1"/>
    <s v="TRADITIONAL COMPETITION"/>
    <m/>
    <m/>
    <m/>
    <m/>
    <m/>
    <m/>
    <s v="SAME NAME"/>
    <x v="1"/>
  </r>
  <r>
    <n v="16"/>
    <s v="TEJAS KISHORE"/>
    <x v="0"/>
    <s v="ATHLETE"/>
    <d v="2016-09-24T00:00:00"/>
    <d v="2025-11-17T00:00:00"/>
    <s v="9YEARS1MONTHS,24DAYS"/>
    <x v="2"/>
    <s v="TRADITIONAL COMPETITION"/>
    <m/>
    <m/>
    <m/>
    <m/>
    <m/>
    <m/>
    <s v="SAME NAME"/>
    <x v="1"/>
  </r>
  <r>
    <n v="17"/>
    <s v="AJIT KUMAR"/>
    <x v="0"/>
    <s v="COACH"/>
    <d v="1978-08-05T00:00:00"/>
    <d v="2025-11-17T00:00:00"/>
    <s v="47YEARS3MONTHS,12DAYS"/>
    <x v="0"/>
    <m/>
    <s v="TEAM INCHARGE"/>
    <n v="8340647871"/>
    <d v="2025-11-17T00:00:00"/>
    <s v="02:00PM"/>
    <d v="2025-11-21T00:00:00"/>
    <s v="02:00PM"/>
    <s v="SAME NAME"/>
    <x v="1"/>
  </r>
  <r>
    <n v="18"/>
    <s v="KUNDAN KUMAR PANDAY"/>
    <x v="0"/>
    <s v="COACH"/>
    <d v="1996-06-12T00:00:00"/>
    <d v="2025-11-17T00:00:00"/>
    <s v="29YEARS5MONTHS,5DAYS"/>
    <x v="1"/>
    <m/>
    <m/>
    <n v="9631417877"/>
    <m/>
    <m/>
    <m/>
    <m/>
    <s v="SAME NAME"/>
    <x v="1"/>
  </r>
  <r>
    <n v="19"/>
    <s v="GAURAV SINHA "/>
    <x v="0"/>
    <s v="COACH"/>
    <d v="1990-03-31T00:00:00"/>
    <d v="2025-11-17T00:00:00"/>
    <s v="35YEARS7MONTHS,17DAYS"/>
    <x v="2"/>
    <m/>
    <m/>
    <n v="7638935990"/>
    <m/>
    <m/>
    <m/>
    <m/>
    <s v="SAME NAME"/>
    <x v="1"/>
  </r>
  <r>
    <n v="20"/>
    <s v="TUSHAR ARORA"/>
    <x v="0"/>
    <s v="ATHLETE "/>
    <d v="2001-04-01T00:00:00"/>
    <d v="2025-11-17T00:00:00"/>
    <s v="24YEARS7MONTHS,16DAYS"/>
    <x v="0"/>
    <s v="TEAM COMPETITION"/>
    <m/>
    <m/>
    <m/>
    <m/>
    <m/>
    <m/>
    <m/>
    <x v="2"/>
  </r>
  <r>
    <n v="21"/>
    <s v="ABHAY SHARMA "/>
    <x v="0"/>
    <s v="ATHLETE "/>
    <m/>
    <d v="2025-11-17T00:00:00"/>
    <m/>
    <x v="0"/>
    <m/>
    <m/>
    <m/>
    <m/>
    <m/>
    <m/>
    <m/>
    <m/>
    <x v="2"/>
  </r>
  <r>
    <n v="22"/>
    <s v="MOHIT SACHDEVA"/>
    <x v="0"/>
    <s v="ATHLETE "/>
    <d v="2003-12-12T00:00:00"/>
    <d v="2025-11-17T00:00:00"/>
    <s v="21YEARS11MONTHS,5DAYS"/>
    <x v="0"/>
    <s v="TEAM COMPETITION"/>
    <m/>
    <m/>
    <m/>
    <m/>
    <m/>
    <m/>
    <m/>
    <x v="2"/>
  </r>
  <r>
    <n v="23"/>
    <s v="SONU RAWAT"/>
    <x v="0"/>
    <s v="PARTNER"/>
    <d v="2005-06-05T00:00:00"/>
    <d v="2025-11-17T00:00:00"/>
    <s v="20YEARS5MONTHS,12DAYS"/>
    <x v="0"/>
    <s v="TEAM COMPETITION"/>
    <m/>
    <m/>
    <m/>
    <m/>
    <m/>
    <m/>
    <m/>
    <x v="2"/>
  </r>
  <r>
    <n v="24"/>
    <s v="VIVEK KAUSHIK"/>
    <x v="0"/>
    <s v="PARTNER"/>
    <d v="2006-01-11T00:00:00"/>
    <d v="2025-11-17T00:00:00"/>
    <s v="19YEARS10MONTHS,6DAYS"/>
    <x v="0"/>
    <s v="TEAM COMPETITION"/>
    <m/>
    <m/>
    <m/>
    <m/>
    <m/>
    <m/>
    <m/>
    <x v="2"/>
  </r>
  <r>
    <n v="25"/>
    <s v="KESHAV"/>
    <x v="0"/>
    <s v="ATHLETE"/>
    <d v="2009-02-18T00:00:00"/>
    <d v="2025-11-17T00:00:00"/>
    <s v="16YEARS8MONTHS,30DAYS"/>
    <x v="1"/>
    <s v="TRADITIONAL COMPETITION"/>
    <m/>
    <m/>
    <m/>
    <m/>
    <m/>
    <m/>
    <m/>
    <x v="2"/>
  </r>
  <r>
    <n v="26"/>
    <s v="SANYAM KHANNA "/>
    <x v="0"/>
    <s v="COACH"/>
    <m/>
    <d v="2025-11-17T00:00:00"/>
    <m/>
    <x v="0"/>
    <m/>
    <s v="TEAM INCHARGE "/>
    <n v="9468198502"/>
    <d v="2025-08-22T00:00:00"/>
    <s v="05:30PM"/>
    <d v="2025-08-26T00:00:00"/>
    <s v="06:00PM"/>
    <m/>
    <x v="2"/>
  </r>
  <r>
    <n v="27"/>
    <s v="AFROJ"/>
    <x v="0"/>
    <s v="ATHLETE "/>
    <d v="2004-08-09T00:00:00"/>
    <d v="2025-11-17T00:00:00"/>
    <s v="21YEARS3MONTHS,8DAYS"/>
    <x v="0"/>
    <s v="TEAM COMPETITION"/>
    <m/>
    <m/>
    <m/>
    <m/>
    <m/>
    <m/>
    <m/>
    <x v="3"/>
  </r>
  <r>
    <n v="28"/>
    <s v="VEDANSH VYAS"/>
    <x v="0"/>
    <s v="ATHLETE "/>
    <d v="2006-03-08T00:00:00"/>
    <d v="2025-11-17T00:00:00"/>
    <s v="19YEARS8MONTHS,9DAYS"/>
    <x v="0"/>
    <s v="TEAM COMPETITION"/>
    <m/>
    <m/>
    <m/>
    <m/>
    <m/>
    <m/>
    <m/>
    <x v="3"/>
  </r>
  <r>
    <n v="29"/>
    <s v="NAVIN KUMAR SINGH"/>
    <x v="0"/>
    <s v="ATHLETE"/>
    <d v="2003-10-09T00:00:00"/>
    <d v="2025-11-17T00:00:00"/>
    <s v="22YEARS1MONTHS,8DAYS"/>
    <x v="0"/>
    <s v="TEAM COMPETITION"/>
    <m/>
    <m/>
    <m/>
    <m/>
    <m/>
    <m/>
    <m/>
    <x v="3"/>
  </r>
  <r>
    <n v="30"/>
    <s v="PULUCK DEV"/>
    <x v="0"/>
    <s v="PARTNER"/>
    <d v="2004-08-04T00:00:00"/>
    <d v="2025-11-17T00:00:00"/>
    <s v="21YEARS3MONTHS,13DAYS"/>
    <x v="0"/>
    <s v="TEAM COMPETITION"/>
    <m/>
    <m/>
    <m/>
    <m/>
    <m/>
    <m/>
    <m/>
    <x v="3"/>
  </r>
  <r>
    <n v="31"/>
    <s v="RISHABH DEV "/>
    <x v="0"/>
    <s v="PARTNER"/>
    <d v="2004-03-02T00:00:00"/>
    <d v="2025-11-17T00:00:00"/>
    <s v="21YEARS8MONTHS,15DAYS"/>
    <x v="0"/>
    <s v="TEAM COMPETITION"/>
    <m/>
    <m/>
    <m/>
    <m/>
    <m/>
    <m/>
    <m/>
    <x v="3"/>
  </r>
  <r>
    <n v="32"/>
    <s v="KRISHNA SIDAR"/>
    <x v="0"/>
    <s v="ATHLETE"/>
    <d v="2010-09-19T00:00:00"/>
    <d v="2025-11-17T00:00:00"/>
    <s v="15YEARS1MONTHS,29DAYS"/>
    <x v="1"/>
    <s v="TRADITIONAL COMPETITION"/>
    <m/>
    <m/>
    <m/>
    <m/>
    <m/>
    <m/>
    <m/>
    <x v="3"/>
  </r>
  <r>
    <n v="33"/>
    <s v="MOHAN ADITYA"/>
    <x v="0"/>
    <s v="COACH"/>
    <d v="1985-09-05T00:00:00"/>
    <d v="2025-11-17T00:00:00"/>
    <s v="40YEARS2MONTHS,12DAYS"/>
    <x v="0"/>
    <m/>
    <s v="TEAM INCHARGE"/>
    <n v="9340850487"/>
    <m/>
    <m/>
    <m/>
    <m/>
    <m/>
    <x v="3"/>
  </r>
  <r>
    <n v="34"/>
    <s v="ANISHA"/>
    <x v="1"/>
    <s v="ATHLETE"/>
    <d v="2005-02-15T00:00:00"/>
    <d v="2025-11-17T00:00:00"/>
    <s v="20YEARS9MONTHS,2DAYS"/>
    <x v="0"/>
    <s v="TEAM COMPETITION"/>
    <m/>
    <m/>
    <m/>
    <m/>
    <m/>
    <m/>
    <m/>
    <x v="3"/>
  </r>
  <r>
    <n v="35"/>
    <s v="VATSALA SAHU"/>
    <x v="1"/>
    <s v="ATHLETE"/>
    <d v="2006-12-05T00:00:00"/>
    <d v="2025-11-17T00:00:00"/>
    <s v="18YEARS11MONTHS,12DAYS"/>
    <x v="0"/>
    <s v="TEAM COMPETITION"/>
    <m/>
    <m/>
    <m/>
    <m/>
    <m/>
    <m/>
    <m/>
    <x v="3"/>
  </r>
  <r>
    <n v="36"/>
    <s v="MANISHA SAHU"/>
    <x v="1"/>
    <s v="ATHLETE"/>
    <d v="1996-04-01T00:00:00"/>
    <d v="2025-11-17T00:00:00"/>
    <s v="29YEARS7MONTHS,16DAYS"/>
    <x v="0"/>
    <s v="TEAM COMPETITION"/>
    <m/>
    <m/>
    <m/>
    <m/>
    <m/>
    <m/>
    <m/>
    <x v="3"/>
  </r>
  <r>
    <n v="37"/>
    <s v="FOZIYA ARSHI "/>
    <x v="1"/>
    <s v="PARTNER"/>
    <d v="2004-09-15T00:00:00"/>
    <d v="2025-11-17T00:00:00"/>
    <s v="21YEARS2MONTHS,2DAYS"/>
    <x v="0"/>
    <s v="TEAM COMPETITION"/>
    <m/>
    <m/>
    <m/>
    <m/>
    <m/>
    <m/>
    <m/>
    <x v="3"/>
  </r>
  <r>
    <n v="38"/>
    <s v="KHUSHI BANSOD"/>
    <x v="1"/>
    <s v="PARTNER"/>
    <d v="2008-02-02T00:00:00"/>
    <d v="2025-11-17T00:00:00"/>
    <s v="17YEARS9MONTHS,15DAYS"/>
    <x v="0"/>
    <s v="TEAM COMPETITION"/>
    <m/>
    <m/>
    <m/>
    <m/>
    <m/>
    <m/>
    <m/>
    <x v="3"/>
  </r>
  <r>
    <n v="39"/>
    <s v="TAMANNA"/>
    <x v="1"/>
    <s v="ATHLETE"/>
    <d v="2010-03-10T00:00:00"/>
    <d v="2025-11-17T00:00:00"/>
    <s v="15YEARS8MONTHS,7DAYS"/>
    <x v="1"/>
    <s v="TRADITIONAL COMPETITION"/>
    <m/>
    <m/>
    <m/>
    <m/>
    <m/>
    <m/>
    <m/>
    <x v="3"/>
  </r>
  <r>
    <n v="40"/>
    <s v="DISHA GAUTAM"/>
    <x v="1"/>
    <s v="ATHLETE"/>
    <d v="2011-11-26T00:00:00"/>
    <d v="2025-11-17T00:00:00"/>
    <s v="13YEARS11MONTHS,22DAYS"/>
    <x v="2"/>
    <s v="TRADITIONAL COMPETITION"/>
    <s v="TEAM INCHARGE"/>
    <m/>
    <m/>
    <m/>
    <m/>
    <m/>
    <m/>
    <x v="3"/>
  </r>
  <r>
    <n v="41"/>
    <s v="KAJAL RAJAK"/>
    <x v="1"/>
    <s v="COACH"/>
    <d v="2004-11-28T00:00:00"/>
    <d v="2025-11-17T00:00:00"/>
    <s v="20YEARS11MONTHS,20DAYS"/>
    <x v="2"/>
    <m/>
    <m/>
    <m/>
    <m/>
    <m/>
    <m/>
    <m/>
    <m/>
    <x v="3"/>
  </r>
  <r>
    <n v="42"/>
    <s v="CHANCHALA PATEL"/>
    <x v="1"/>
    <s v="COACH"/>
    <d v="1983-01-19T00:00:00"/>
    <d v="2025-11-17T00:00:00"/>
    <s v="42YEARS9MONTHS,29DAYS"/>
    <x v="3"/>
    <m/>
    <s v="TEAM INCHARGE"/>
    <n v="9575800640"/>
    <m/>
    <m/>
    <m/>
    <m/>
    <m/>
    <x v="3"/>
  </r>
  <r>
    <n v="43"/>
    <s v="PAMESHWARI SAHU"/>
    <x v="1"/>
    <s v="COACH"/>
    <d v="1985-07-12T00:00:00"/>
    <d v="2025-11-17T00:00:00"/>
    <s v="40YEARS4MONTHS,5DAYS"/>
    <x v="3"/>
    <m/>
    <m/>
    <m/>
    <m/>
    <m/>
    <m/>
    <m/>
    <m/>
    <x v="3"/>
  </r>
  <r>
    <n v="44"/>
    <s v="RUBINA"/>
    <x v="1"/>
    <s v="ATHLETE"/>
    <d v="1995-01-01T00:00:00"/>
    <d v="2025-11-17T00:00:00"/>
    <s v="30YEARS10MONTHS,16DAYS"/>
    <x v="0"/>
    <s v="TEAM COMPETITION"/>
    <m/>
    <m/>
    <m/>
    <m/>
    <m/>
    <m/>
    <s v="SAME NAME"/>
    <x v="4"/>
  </r>
  <r>
    <n v="45"/>
    <s v="FEZA"/>
    <x v="1"/>
    <s v="ATHLETE"/>
    <d v="2003-12-18T00:00:00"/>
    <d v="2025-11-17T00:00:00"/>
    <s v="21YEARS10MONTHS,30DAYS"/>
    <x v="0"/>
    <s v="TEAM COMPETITION"/>
    <m/>
    <m/>
    <m/>
    <m/>
    <m/>
    <m/>
    <s v="SAME NAME"/>
    <x v="4"/>
  </r>
  <r>
    <n v="46"/>
    <s v="BHUMI"/>
    <x v="1"/>
    <s v="ATHLETE"/>
    <d v="2007-04-29T00:00:00"/>
    <d v="2025-11-17T00:00:00"/>
    <s v="18YEARS6MONTHS,19DAYS"/>
    <x v="0"/>
    <s v="TEAM COMPETITION"/>
    <m/>
    <m/>
    <m/>
    <m/>
    <m/>
    <m/>
    <s v="SAME NAME"/>
    <x v="4"/>
  </r>
  <r>
    <n v="47"/>
    <s v="SAUMYA"/>
    <x v="1"/>
    <s v="PARTNER"/>
    <d v="2007-07-03T00:00:00"/>
    <d v="2025-11-17T00:00:00"/>
    <s v="18YEARS4MONTHS,14DAYS"/>
    <x v="0"/>
    <s v="TEAM COMPETITION"/>
    <m/>
    <m/>
    <m/>
    <m/>
    <m/>
    <m/>
    <s v="SAME NAME"/>
    <x v="4"/>
  </r>
  <r>
    <n v="48"/>
    <s v="ARSHAHA"/>
    <x v="1"/>
    <s v="PARTNER"/>
    <d v="2005-10-07T00:00:00"/>
    <d v="2025-11-17T00:00:00"/>
    <s v="20YEARS1MONTHS,10DAYS"/>
    <x v="0"/>
    <s v="TEAM COMPETITION"/>
    <m/>
    <m/>
    <m/>
    <m/>
    <m/>
    <m/>
    <s v="SAME NAME"/>
    <x v="4"/>
  </r>
  <r>
    <n v="49"/>
    <s v="RISHITA"/>
    <x v="1"/>
    <s v="ATHLETE"/>
    <d v="2009-05-14T00:00:00"/>
    <d v="2025-11-17T00:00:00"/>
    <s v="16YEARS6MONTHS,3DAYS"/>
    <x v="1"/>
    <s v="TRADITIONAL COMPETITION"/>
    <m/>
    <m/>
    <m/>
    <m/>
    <m/>
    <m/>
    <s v="SAME NAME"/>
    <x v="4"/>
  </r>
  <r>
    <n v="50"/>
    <s v="REKHA"/>
    <x v="1"/>
    <s v="COACH"/>
    <d v="2000-12-12T00:00:00"/>
    <d v="2025-11-17T00:00:00"/>
    <s v="24YEARS11MONTHS,5DAYS"/>
    <x v="0"/>
    <m/>
    <s v="TEAM INCHARGE"/>
    <m/>
    <d v="2025-11-17T00:00:00"/>
    <s v="09:55AM"/>
    <m/>
    <s v="05:50PM"/>
    <s v="SAME NAME"/>
    <x v="4"/>
  </r>
  <r>
    <n v="51"/>
    <s v="YOGESH"/>
    <x v="0"/>
    <s v="ATHLETE"/>
    <d v="2008-07-26T00:00:00"/>
    <d v="2025-11-17T00:00:00"/>
    <s v="17YEARS3MONTHS,22DAYS"/>
    <x v="0"/>
    <s v="TEAM COMPETITION"/>
    <m/>
    <m/>
    <m/>
    <m/>
    <m/>
    <m/>
    <s v="SAME NAME"/>
    <x v="4"/>
  </r>
  <r>
    <n v="52"/>
    <s v="KAKA"/>
    <x v="0"/>
    <s v="ATHLETE"/>
    <d v="2006-04-06T00:00:00"/>
    <d v="2025-11-17T00:00:00"/>
    <s v="19YEARS7MONTHS,11DAYS"/>
    <x v="0"/>
    <s v="TEAM COMPETITION"/>
    <m/>
    <m/>
    <m/>
    <m/>
    <m/>
    <m/>
    <s v="SAME NAME"/>
    <x v="4"/>
  </r>
  <r>
    <n v="53"/>
    <s v="SAHIL"/>
    <x v="0"/>
    <s v="ATHLETE"/>
    <d v="2005-05-30T00:00:00"/>
    <d v="2025-11-17T00:00:00"/>
    <s v="20YEARS5MONTHS,18DAYS"/>
    <x v="0"/>
    <s v="TEAM COMPETITION"/>
    <m/>
    <m/>
    <m/>
    <m/>
    <m/>
    <m/>
    <s v="SAME NAME"/>
    <x v="4"/>
  </r>
  <r>
    <n v="54"/>
    <s v="TUSHAR TAWAR"/>
    <x v="0"/>
    <s v="PARTNER"/>
    <d v="2000-04-11T00:00:00"/>
    <d v="2025-11-17T00:00:00"/>
    <s v="25YEARS7MONTHS,6DAYS"/>
    <x v="0"/>
    <s v="TEAM COMPETITION"/>
    <m/>
    <m/>
    <m/>
    <m/>
    <m/>
    <m/>
    <s v="SAME NAME"/>
    <x v="4"/>
  </r>
  <r>
    <n v="55"/>
    <s v="AJAY PAL SINGH"/>
    <x v="0"/>
    <s v="PARTNER"/>
    <d v="1994-09-10T00:00:00"/>
    <d v="2025-11-17T00:00:00"/>
    <s v="31YEARS2MONTHS,7DAYS"/>
    <x v="0"/>
    <s v="TEAM COMPETITION"/>
    <m/>
    <m/>
    <m/>
    <m/>
    <m/>
    <m/>
    <s v="SAME NAME"/>
    <x v="4"/>
  </r>
  <r>
    <n v="56"/>
    <s v="ERIC"/>
    <x v="0"/>
    <s v="ATHLETE"/>
    <d v="2010-07-22T00:00:00"/>
    <d v="2025-11-17T00:00:00"/>
    <s v="15YEARS3MONTHS,26DAYS"/>
    <x v="1"/>
    <s v="TRADITIONAL COMPETITION"/>
    <m/>
    <m/>
    <m/>
    <m/>
    <m/>
    <m/>
    <s v="SAME NAME"/>
    <x v="4"/>
  </r>
  <r>
    <n v="57"/>
    <s v="SATISH"/>
    <x v="0"/>
    <s v="ATHLETE"/>
    <d v="2012-02-17T00:00:00"/>
    <d v="2025-11-17T00:00:00"/>
    <s v="13YEARS9MONTHS,0DAYS"/>
    <x v="2"/>
    <s v="TRADITIONAL COMPETITION"/>
    <m/>
    <m/>
    <m/>
    <m/>
    <m/>
    <m/>
    <s v="SAME NAME"/>
    <x v="4"/>
  </r>
  <r>
    <n v="58"/>
    <s v="SANJAY KANDARI"/>
    <x v="0"/>
    <s v="COACH"/>
    <d v="1978-12-13T00:00:00"/>
    <d v="2025-11-17T00:00:00"/>
    <s v="46YEARS11MONTHS,4DAYS"/>
    <x v="0"/>
    <m/>
    <s v="TEAM INCHARGE"/>
    <n v="9871424423"/>
    <d v="2025-11-17T00:00:00"/>
    <s v="09:55AM"/>
    <m/>
    <s v="05:50PM"/>
    <s v="SAME NAME"/>
    <x v="4"/>
  </r>
  <r>
    <n v="59"/>
    <s v="KHANT SUMITRABEN RAMESHBHAI"/>
    <x v="1"/>
    <s v="ATHLETE "/>
    <d v="2007-08-31T00:00:00"/>
    <d v="2025-11-17T00:00:00"/>
    <s v="18YEARS2MONTHS,17DAYS"/>
    <x v="4"/>
    <s v="TEAM COMPETITION"/>
    <m/>
    <m/>
    <m/>
    <m/>
    <m/>
    <m/>
    <s v="SAME NAME"/>
    <x v="5"/>
  </r>
  <r>
    <n v="60"/>
    <s v="MACHAR JALPA AMRUTBHAI"/>
    <x v="1"/>
    <s v="ATHLETE "/>
    <d v="2006-11-25T00:00:00"/>
    <d v="2025-11-17T00:00:00"/>
    <s v="18YEARS11MONTHS,23DAYS"/>
    <x v="4"/>
    <s v="TEAM COMPETITION"/>
    <m/>
    <m/>
    <m/>
    <m/>
    <m/>
    <m/>
    <s v="SAME NAME"/>
    <x v="5"/>
  </r>
  <r>
    <n v="61"/>
    <s v="RATHVA JYOTIKABEN RAYJIBHAI"/>
    <x v="1"/>
    <s v="ATHLETE "/>
    <d v="2007-06-01T00:00:00"/>
    <d v="2025-11-17T00:00:00"/>
    <s v="18YEARS5MONTHS,16DAYS"/>
    <x v="4"/>
    <s v="TEAM COMPETITION"/>
    <m/>
    <m/>
    <m/>
    <m/>
    <m/>
    <m/>
    <s v="SAME NAME"/>
    <x v="5"/>
  </r>
  <r>
    <n v="62"/>
    <s v="BHUMI VINAYBHAI VEDANT"/>
    <x v="1"/>
    <s v="PARTNER"/>
    <d v="2005-04-29T00:00:00"/>
    <d v="2025-11-17T00:00:00"/>
    <s v="20YEARS6MONTHS,19DAYS"/>
    <x v="4"/>
    <s v="TEAM COMPETITION"/>
    <m/>
    <m/>
    <m/>
    <m/>
    <m/>
    <m/>
    <s v="SAME NAME"/>
    <x v="5"/>
  </r>
  <r>
    <n v="63"/>
    <s v="BHAGVATIBEN RAMKRUSHNABHAI GONDALIYA"/>
    <x v="1"/>
    <s v="PARTNER"/>
    <d v="2006-01-29T00:00:00"/>
    <d v="2025-11-17T00:00:00"/>
    <s v="19YEARS9MONTHS,19DAYS"/>
    <x v="4"/>
    <s v="TEAM COMPETITION"/>
    <m/>
    <m/>
    <m/>
    <m/>
    <m/>
    <m/>
    <s v="SAME NAME"/>
    <x v="5"/>
  </r>
  <r>
    <n v="64"/>
    <s v="AARATIBEN RAIJIBHAI RAVAL"/>
    <x v="1"/>
    <s v="ATHLETE"/>
    <d v="2009-11-19T00:00:00"/>
    <d v="2025-11-17T00:00:00"/>
    <s v="15YEARS11MONTHS,29DAYS"/>
    <x v="5"/>
    <s v="TRADITIONAL COMPETITION"/>
    <m/>
    <m/>
    <m/>
    <m/>
    <m/>
    <m/>
    <s v="SAME NAME"/>
    <x v="5"/>
  </r>
  <r>
    <n v="65"/>
    <s v="CHAVDA BANSIBAA DIPAKSINH"/>
    <x v="1"/>
    <s v="ATHLETE"/>
    <d v="2010-09-02T00:00:00"/>
    <d v="2025-11-17T00:00:00"/>
    <s v="15YEARS2MONTHS,15DAYS"/>
    <x v="2"/>
    <s v="TRADITIONAL COMPETITION"/>
    <m/>
    <m/>
    <m/>
    <m/>
    <m/>
    <m/>
    <s v="SAME NAME"/>
    <x v="5"/>
  </r>
  <r>
    <n v="66"/>
    <s v="RAJVI CHAUDHARY"/>
    <x v="1"/>
    <s v="COACH"/>
    <d v="2007-03-19T00:00:00"/>
    <d v="2025-11-17T00:00:00"/>
    <s v="18YEARS7MONTHS,29DAYS"/>
    <x v="0"/>
    <m/>
    <s v="TEAM INCHARGE"/>
    <n v="8780801065"/>
    <d v="2025-08-23T00:00:00"/>
    <s v="02:20PM"/>
    <d v="2025-08-26T00:00:00"/>
    <s v="11:00PM"/>
    <s v="SAME NAME"/>
    <x v="5"/>
  </r>
  <r>
    <n v="67"/>
    <s v="GUNDIGARA ALPA KANAIYALAL"/>
    <x v="1"/>
    <s v="COACH"/>
    <d v="1974-07-15T00:00:00"/>
    <d v="2025-11-17T00:00:00"/>
    <s v="51YEARS4MONTHS,2DAYS"/>
    <x v="1"/>
    <m/>
    <m/>
    <n v="8200359098"/>
    <m/>
    <m/>
    <m/>
    <m/>
    <s v="SAME NAME"/>
    <x v="5"/>
  </r>
  <r>
    <n v="68"/>
    <s v="UDAJI SOBHAJI PANADIYA"/>
    <x v="0"/>
    <s v="ATHLETE "/>
    <d v="2006-06-01T00:00:00"/>
    <d v="2025-11-17T00:00:00"/>
    <s v="19YEARS5MONTHS,16DAYS"/>
    <x v="4"/>
    <s v="TEAM COMPETITION"/>
    <m/>
    <m/>
    <m/>
    <m/>
    <m/>
    <m/>
    <s v="SAME NAME"/>
    <x v="5"/>
  </r>
  <r>
    <n v="69"/>
    <s v="THAKOR SAHDEV ASHOKJI"/>
    <x v="0"/>
    <s v="ATHLETE "/>
    <d v="2006-07-27T00:00:00"/>
    <d v="2025-11-17T00:00:00"/>
    <s v="19YEARS3MONTHS,21DAYS"/>
    <x v="4"/>
    <s v="TEAM COMPETITION"/>
    <m/>
    <m/>
    <m/>
    <m/>
    <m/>
    <m/>
    <s v="SAME NAME"/>
    <x v="5"/>
  </r>
  <r>
    <n v="70"/>
    <s v="BARIYA KETANKUMAR BHARATBHAI"/>
    <x v="0"/>
    <s v="ATHLETE "/>
    <d v="2008-06-04T00:00:00"/>
    <d v="2025-11-17T00:00:00"/>
    <s v="17YEARS5MONTHS,13DAYS"/>
    <x v="4"/>
    <s v="TEAM COMPETITION"/>
    <m/>
    <m/>
    <m/>
    <m/>
    <m/>
    <m/>
    <s v="SAME NAME"/>
    <x v="5"/>
  </r>
  <r>
    <n v="71"/>
    <s v="ASHISHKUMAR TABIYAR"/>
    <x v="0"/>
    <s v="PARTNER"/>
    <d v="2005-02-14T00:00:00"/>
    <d v="2025-11-17T00:00:00"/>
    <s v="20YEARS9MONTHS,3DAYS"/>
    <x v="4"/>
    <s v="TEAM COMPETITION"/>
    <m/>
    <m/>
    <m/>
    <m/>
    <m/>
    <m/>
    <s v="SAME NAME"/>
    <x v="5"/>
  </r>
  <r>
    <n v="72"/>
    <s v="PARTH MAKWANA"/>
    <x v="0"/>
    <s v="PARTNER"/>
    <d v="2005-10-04T00:00:00"/>
    <d v="2025-11-17T00:00:00"/>
    <s v="20YEARS1MONTHS,13DAYS"/>
    <x v="4"/>
    <s v="TEAM COMPETITION"/>
    <m/>
    <m/>
    <m/>
    <m/>
    <m/>
    <m/>
    <s v="SAME NAME"/>
    <x v="5"/>
  </r>
  <r>
    <n v="73"/>
    <s v="DANTANI SUBHAM"/>
    <x v="0"/>
    <s v="ATHLETE"/>
    <d v="2008-11-13T00:00:00"/>
    <d v="2025-11-17T00:00:00"/>
    <s v="17YEARS0MONTHS,4DAYS"/>
    <x v="5"/>
    <s v="TRADITIONAL COMPETITION"/>
    <m/>
    <m/>
    <m/>
    <m/>
    <m/>
    <m/>
    <s v="SAME NAME"/>
    <x v="5"/>
  </r>
  <r>
    <n v="74"/>
    <s v="RATHOD KETAN KANUBHAI"/>
    <x v="0"/>
    <s v="ATHLETE"/>
    <d v="2013-12-15T00:00:00"/>
    <d v="2025-11-17T00:00:00"/>
    <s v="11YEARS11MONTHS,2DAYS"/>
    <x v="2"/>
    <s v="TRADITIONAL COMPETITION"/>
    <m/>
    <m/>
    <m/>
    <m/>
    <m/>
    <m/>
    <s v="SAME NAME"/>
    <x v="5"/>
  </r>
  <r>
    <n v="75"/>
    <s v="THAKOR ROHITKUMAR CHAHERAJI"/>
    <x v="0"/>
    <s v="COACH"/>
    <d v="1984-03-03T00:00:00"/>
    <d v="2025-11-17T00:00:00"/>
    <s v="41YEARS8MONTHS,14DAYS"/>
    <x v="0"/>
    <m/>
    <s v="TEAM INCHARGE"/>
    <n v="9624828638"/>
    <d v="2025-08-23T00:00:00"/>
    <s v="02:20PM"/>
    <d v="2025-08-26T00:00:00"/>
    <s v="11:00PM"/>
    <s v="SAME NAME"/>
    <x v="5"/>
  </r>
  <r>
    <n v="76"/>
    <s v="MEHUL V THAKKAR"/>
    <x v="0"/>
    <s v="COACH"/>
    <d v="1994-12-23T00:00:00"/>
    <d v="2025-11-17T00:00:00"/>
    <s v="30YEARS10MONTHS,25DAYS"/>
    <x v="5"/>
    <m/>
    <m/>
    <n v="8866813217"/>
    <m/>
    <m/>
    <m/>
    <m/>
    <s v="SAME NAME"/>
    <x v="5"/>
  </r>
  <r>
    <n v="77"/>
    <s v="SIDHARTH"/>
    <x v="0"/>
    <s v="ATHLETE "/>
    <d v="2005-11-11T00:00:00"/>
    <d v="2025-11-17T00:00:00"/>
    <s v="20YEARS0MONTHS,6DAYS"/>
    <x v="0"/>
    <s v="TEAM COMPETITION"/>
    <m/>
    <m/>
    <m/>
    <m/>
    <m/>
    <m/>
    <s v="SAME NAME"/>
    <x v="6"/>
  </r>
  <r>
    <n v="78"/>
    <s v="TANISH"/>
    <x v="0"/>
    <s v="ATHLETE "/>
    <d v="2008-01-30T00:00:00"/>
    <d v="2025-11-17T00:00:00"/>
    <s v="17YEARS9MONTHS,18DAYS"/>
    <x v="0"/>
    <s v="TEAM COMPETITION"/>
    <m/>
    <m/>
    <m/>
    <m/>
    <m/>
    <m/>
    <s v="SAME NAME"/>
    <x v="6"/>
  </r>
  <r>
    <n v="79"/>
    <s v="SUMIT"/>
    <x v="0"/>
    <s v="ATHLETE"/>
    <d v="1997-08-15T00:00:00"/>
    <d v="2025-11-17T00:00:00"/>
    <s v="28YEARS3MONTHS,2DAYS"/>
    <x v="0"/>
    <s v="TEAM COMPETITION"/>
    <m/>
    <m/>
    <m/>
    <m/>
    <m/>
    <m/>
    <s v="SAME NAME"/>
    <x v="6"/>
  </r>
  <r>
    <n v="80"/>
    <s v="PRERIT"/>
    <x v="0"/>
    <s v="PARTNER"/>
    <d v="2006-11-18T00:00:00"/>
    <d v="2025-11-17T00:00:00"/>
    <s v="18YEARS11MONTHS,30DAYS"/>
    <x v="0"/>
    <s v="TEAM COMPETITION"/>
    <m/>
    <m/>
    <m/>
    <m/>
    <m/>
    <m/>
    <s v="SAME NAME"/>
    <x v="6"/>
  </r>
  <r>
    <n v="81"/>
    <s v="TEJASVIN"/>
    <x v="0"/>
    <s v="PARTNER"/>
    <d v="2007-07-11T00:00:00"/>
    <d v="2025-11-17T00:00:00"/>
    <s v="18YEARS4MONTHS,6DAYS"/>
    <x v="0"/>
    <s v="TEAM COMPETITION"/>
    <m/>
    <m/>
    <m/>
    <m/>
    <m/>
    <m/>
    <s v="SAME NAME"/>
    <x v="6"/>
  </r>
  <r>
    <n v="82"/>
    <s v="AAYUSH SHARMA"/>
    <x v="0"/>
    <s v="ATHLETE"/>
    <d v="2011-08-22T00:00:00"/>
    <d v="2025-11-17T00:00:00"/>
    <s v="14YEARS2MONTHS,26DAYS"/>
    <x v="1"/>
    <s v="TRADITIONAL COMPETITION"/>
    <m/>
    <m/>
    <m/>
    <m/>
    <m/>
    <m/>
    <s v="SAME NAME"/>
    <x v="6"/>
  </r>
  <r>
    <n v="83"/>
    <s v="SANJIV RATHI"/>
    <x v="0"/>
    <s v="COACH"/>
    <d v="1970-12-22T00:00:00"/>
    <d v="2025-11-17T00:00:00"/>
    <s v="54YEARS10MONTHS,26DAYS"/>
    <x v="0"/>
    <m/>
    <s v="TEAM INCHARGE"/>
    <n v="9466725600"/>
    <d v="2025-11-17T00:00:00"/>
    <s v="12:00PM"/>
    <d v="2025-11-21T00:00:00"/>
    <s v="06:45AM"/>
    <s v="SAME NAME"/>
    <x v="6"/>
  </r>
  <r>
    <n v="84"/>
    <s v="PRITI KUMARI"/>
    <x v="1"/>
    <s v="ATHLETE"/>
    <d v="2005-04-03T00:00:00"/>
    <d v="2025-11-17T00:00:00"/>
    <s v="20YEARS7MONTHS,14DAYS"/>
    <x v="0"/>
    <s v="TEAM COMPETITION"/>
    <m/>
    <m/>
    <m/>
    <m/>
    <m/>
    <m/>
    <s v="SAME NAME"/>
    <x v="7"/>
  </r>
  <r>
    <n v="85"/>
    <s v="RAUSHAN JAHAN"/>
    <x v="1"/>
    <s v="ATHLETE"/>
    <d v="2006-01-01T00:00:00"/>
    <d v="2025-11-17T00:00:00"/>
    <s v="19YEARS10MONTHS,16DAYS"/>
    <x v="0"/>
    <s v="TEAM COMPETITION"/>
    <m/>
    <m/>
    <m/>
    <m/>
    <m/>
    <m/>
    <s v="SAME NAME"/>
    <x v="7"/>
  </r>
  <r>
    <n v="86"/>
    <s v="RAKHI KERKETTA"/>
    <x v="1"/>
    <s v="ATHLETE"/>
    <d v="2006-08-12T00:00:00"/>
    <d v="2025-11-17T00:00:00"/>
    <s v="19YEARS3MONTHS,5DAYS"/>
    <x v="0"/>
    <s v="TEAM COMPETITION"/>
    <m/>
    <m/>
    <m/>
    <m/>
    <m/>
    <m/>
    <s v="SAME NAME"/>
    <x v="7"/>
  </r>
  <r>
    <n v="87"/>
    <s v="SALONI KUMARI "/>
    <x v="1"/>
    <s v="PARTNER"/>
    <d v="2005-07-05T00:00:00"/>
    <d v="2025-11-17T00:00:00"/>
    <s v="20YEARS4MONTHS,12DAYS"/>
    <x v="0"/>
    <s v="TEAM COMPETITION"/>
    <m/>
    <m/>
    <m/>
    <m/>
    <m/>
    <m/>
    <s v="REPLACE WITH GEETA KUMARI"/>
    <x v="7"/>
  </r>
  <r>
    <n v="88"/>
    <s v="PRIYANKA KUMARI"/>
    <x v="1"/>
    <s v="PARTNER"/>
    <d v="2007-08-06T00:00:00"/>
    <d v="2025-11-17T00:00:00"/>
    <s v="18YEARS3MONTHS,11DAYS"/>
    <x v="0"/>
    <s v="TEAM COMPETITION"/>
    <m/>
    <m/>
    <m/>
    <m/>
    <m/>
    <m/>
    <s v="REPLACE WITH DIVYA KUMARI"/>
    <x v="7"/>
  </r>
  <r>
    <n v="89"/>
    <s v="DIVYA KUMARI"/>
    <x v="1"/>
    <s v="ATHLETE"/>
    <d v="2013-07-01T00:00:00"/>
    <d v="2025-11-17T00:00:00"/>
    <s v="12YEARS4MONTHS,16DAYS"/>
    <x v="2"/>
    <s v="TRADITIONAL COMPETITION"/>
    <m/>
    <m/>
    <m/>
    <m/>
    <m/>
    <m/>
    <s v="SAME NAME"/>
    <x v="7"/>
  </r>
  <r>
    <n v="90"/>
    <s v="SUNITA KUMARI "/>
    <x v="1"/>
    <s v="COACH"/>
    <d v="1995-10-03T00:00:00"/>
    <d v="2025-11-17T00:00:00"/>
    <s v="30YEARS1MONTHS,14DAYS"/>
    <x v="0"/>
    <s v="SENIOR"/>
    <s v="TEAM INCHARGE"/>
    <n v="7050488824"/>
    <d v="2025-11-17T00:00:00"/>
    <s v="01:00PM"/>
    <d v="2025-11-21T00:00:00"/>
    <s v="01:00PM"/>
    <s v="SAME NAME"/>
    <x v="7"/>
  </r>
  <r>
    <n v="91"/>
    <s v="RAMU BESERA"/>
    <x v="0"/>
    <s v="ATHLETE"/>
    <d v="1996-07-11T00:00:00"/>
    <d v="2025-11-17T00:00:00"/>
    <s v="29YEARS4MONTHS,6DAYS"/>
    <x v="0"/>
    <s v="TEAM COMPETITION"/>
    <m/>
    <m/>
    <m/>
    <m/>
    <m/>
    <m/>
    <s v="SAME NAME"/>
    <x v="7"/>
  </r>
  <r>
    <n v="92"/>
    <s v="ABHISHEK KUMAR"/>
    <x v="0"/>
    <s v="ATHLETE"/>
    <d v="2002-01-01T00:00:00"/>
    <d v="2025-11-17T00:00:00"/>
    <s v="23YEARS10MONTHS,16DAYS"/>
    <x v="0"/>
    <s v="TEAM COMPETITION"/>
    <m/>
    <m/>
    <m/>
    <m/>
    <m/>
    <m/>
    <s v="SAME NAME"/>
    <x v="7"/>
  </r>
  <r>
    <n v="93"/>
    <s v="JAGANNATH MAHALI"/>
    <x v="0"/>
    <s v="PARTNER"/>
    <d v="2002-08-15T00:00:00"/>
    <d v="2025-11-17T00:00:00"/>
    <s v="23YEARS3MONTHS,2DAYS"/>
    <x v="0"/>
    <s v="TEAM COMPETITION"/>
    <m/>
    <m/>
    <m/>
    <m/>
    <m/>
    <m/>
    <s v="SAME NAME"/>
    <x v="7"/>
  </r>
  <r>
    <n v="94"/>
    <s v="DIPAK URANV"/>
    <x v="0"/>
    <s v="ATHLETE"/>
    <d v="2004-01-01T00:00:00"/>
    <d v="2025-11-17T00:00:00"/>
    <s v="21YEARS10MONTHS,16DAYS"/>
    <x v="0"/>
    <s v="TEAM COMPETITION"/>
    <m/>
    <m/>
    <m/>
    <m/>
    <m/>
    <m/>
    <s v="SAME NAME"/>
    <x v="7"/>
  </r>
  <r>
    <n v="95"/>
    <s v="SUNIL MAHALI"/>
    <x v="0"/>
    <s v="PARTNER"/>
    <d v="2003-01-04T00:00:00"/>
    <d v="2025-11-17T00:00:00"/>
    <s v="22YEARS10MONTHS,13DAYS"/>
    <x v="0"/>
    <s v="TEAM COMPETITION"/>
    <m/>
    <m/>
    <m/>
    <m/>
    <m/>
    <m/>
    <s v="REPLACE WITH RAMSWAROOP MARDI"/>
    <x v="7"/>
  </r>
  <r>
    <n v="96"/>
    <s v="ADITYA KUMAR"/>
    <x v="0"/>
    <s v="ATHLETE"/>
    <d v="2011-03-17T00:00:00"/>
    <d v="2025-11-17T00:00:00"/>
    <s v="14YEARS8MONTHS,0DAYS"/>
    <x v="1"/>
    <s v="TRADITIONAL COMPETITION"/>
    <m/>
    <m/>
    <m/>
    <m/>
    <m/>
    <m/>
    <s v="SAME NAME"/>
    <x v="7"/>
  </r>
  <r>
    <n v="97"/>
    <s v="KAWISH JAWAID"/>
    <x v="0"/>
    <s v="ATHLETE"/>
    <d v="2012-10-10T00:00:00"/>
    <d v="2025-11-17T00:00:00"/>
    <s v="13YEARS1MONTHS,7DAYS"/>
    <x v="2"/>
    <s v="TRADITIONAL COMPETITION"/>
    <m/>
    <m/>
    <m/>
    <m/>
    <m/>
    <m/>
    <s v="SAME NAME"/>
    <x v="7"/>
  </r>
  <r>
    <n v="98"/>
    <s v="BINAY TIRKEY"/>
    <x v="0"/>
    <s v="COACH"/>
    <m/>
    <d v="2025-11-17T00:00:00"/>
    <s v="125YEARS10MONTHS,17DAYS"/>
    <x v="0"/>
    <m/>
    <s v="TEAM INCHARGE"/>
    <n v="9608489484"/>
    <d v="2025-11-17T00:00:00"/>
    <s v="01:00PM"/>
    <d v="2025-11-21T00:00:00"/>
    <s v="01:00PM"/>
    <s v="REPLACE WITH SHASHI PRASAD KESERI  "/>
    <x v="7"/>
  </r>
  <r>
    <n v="99"/>
    <s v="MAHESH K"/>
    <x v="0"/>
    <s v="ATHLETE"/>
    <d v="1991-06-17T00:00:00"/>
    <d v="2025-11-17T00:00:00"/>
    <s v="34YEARS5MONTHS,0DAYS"/>
    <x v="0"/>
    <s v="TEAM COMPETITION"/>
    <m/>
    <m/>
    <m/>
    <m/>
    <m/>
    <m/>
    <s v="SAME NAME"/>
    <x v="8"/>
  </r>
  <r>
    <n v="100"/>
    <s v="KISHORE "/>
    <x v="0"/>
    <s v="ATHLETE"/>
    <d v="2005-12-28T00:00:00"/>
    <d v="2025-11-17T00:00:00"/>
    <s v="19YEARS10MONTHS,20DAYS"/>
    <x v="0"/>
    <s v="TEAM COMPETITION"/>
    <m/>
    <m/>
    <m/>
    <m/>
    <m/>
    <m/>
    <s v="AJMAL REPLACE WITH KISHORE "/>
    <x v="8"/>
  </r>
  <r>
    <n v="101"/>
    <s v="KALYAN KUMAR"/>
    <x v="0"/>
    <s v="ATHLETE"/>
    <d v="2000-05-12T00:00:00"/>
    <d v="2025-11-17T00:00:00"/>
    <s v="25YEARS6MONTHS,5DAYS"/>
    <x v="0"/>
    <s v="TEAM COMPETITION"/>
    <m/>
    <m/>
    <m/>
    <m/>
    <m/>
    <m/>
    <s v="SAME NAME"/>
    <x v="8"/>
  </r>
  <r>
    <n v="102"/>
    <s v="SOMESH M R"/>
    <x v="0"/>
    <s v="PARTNER"/>
    <d v="2003-05-28T00:00:00"/>
    <d v="2025-11-17T00:00:00"/>
    <s v="22YEARS5MONTHS,20DAYS"/>
    <x v="0"/>
    <s v="TEAM COMPETITION"/>
    <m/>
    <m/>
    <m/>
    <m/>
    <m/>
    <m/>
    <s v="SAME NAME"/>
    <x v="8"/>
  </r>
  <r>
    <n v="103"/>
    <s v="SUMAN M S"/>
    <x v="0"/>
    <s v="PARTNER"/>
    <d v="1987-10-03T00:00:00"/>
    <d v="2025-11-17T00:00:00"/>
    <s v="38YEARS1MONTHS,14DAYS"/>
    <x v="0"/>
    <s v="TEAM COMPETITION"/>
    <m/>
    <m/>
    <m/>
    <m/>
    <m/>
    <m/>
    <s v="SAME NAME"/>
    <x v="8"/>
  </r>
  <r>
    <n v="104"/>
    <s v="JOISON JOSE"/>
    <x v="0"/>
    <s v="COACH"/>
    <d v="1987-10-03T00:00:00"/>
    <d v="2025-11-17T00:00:00"/>
    <s v="38YEARS1MONTHS,14DAYS"/>
    <x v="0"/>
    <m/>
    <s v="TEAM INCHARGE "/>
    <n v="8921033123"/>
    <d v="2025-11-16T00:00:00"/>
    <s v="3:40PM"/>
    <d v="2025-11-21T00:00:00"/>
    <s v="06:00PM"/>
    <s v="SAME NAME"/>
    <x v="8"/>
  </r>
  <r>
    <n v="105"/>
    <s v="PEETHI"/>
    <x v="1"/>
    <s v="ATHLETE"/>
    <d v="1999-01-01T00:00:00"/>
    <d v="2025-11-17T00:00:00"/>
    <s v="26YEARS10MONTHS,16DAYS"/>
    <x v="0"/>
    <s v="TEAM COMPETITION"/>
    <m/>
    <m/>
    <m/>
    <m/>
    <m/>
    <m/>
    <s v="SAME NAME"/>
    <x v="8"/>
  </r>
  <r>
    <n v="106"/>
    <s v="HARSHITHA S"/>
    <x v="1"/>
    <s v="ATHLETE"/>
    <d v="2001-07-20T00:00:00"/>
    <d v="2025-11-17T00:00:00"/>
    <s v="24YEARS3MONTHS,28DAYS"/>
    <x v="0"/>
    <s v="TEAM COMPETITION"/>
    <m/>
    <m/>
    <m/>
    <m/>
    <m/>
    <m/>
    <s v="SAME NAME"/>
    <x v="8"/>
  </r>
  <r>
    <n v="107"/>
    <s v="CHINMAYA T G "/>
    <x v="1"/>
    <s v="ATHLETE"/>
    <d v="2003-10-24T00:00:00"/>
    <d v="2025-11-17T00:00:00"/>
    <s v="22YEARS0MONTHS,24DAYS"/>
    <x v="0"/>
    <s v="TEAM COMPETITION"/>
    <m/>
    <m/>
    <m/>
    <m/>
    <m/>
    <m/>
    <s v="KIRANA M  REPLACE WITH CHINMAYA T G"/>
    <x v="8"/>
  </r>
  <r>
    <n v="108"/>
    <s v="JAYASHREE"/>
    <x v="1"/>
    <s v="PARTNER"/>
    <d v="2004-11-18T00:00:00"/>
    <d v="2025-11-17T00:00:00"/>
    <s v="20YEARS11MONTHS,30DAYS"/>
    <x v="0"/>
    <s v="TEAM COMPETITION"/>
    <m/>
    <m/>
    <m/>
    <m/>
    <m/>
    <m/>
    <s v="DRAKSHAYINI REPLACE WITH JAYASHREE"/>
    <x v="8"/>
  </r>
  <r>
    <n v="109"/>
    <s v="JAMUNA"/>
    <x v="1"/>
    <s v="PARTNER"/>
    <d v="2007-05-14T00:00:00"/>
    <d v="2025-11-17T00:00:00"/>
    <s v="18YEARS6MONTHS,3DAYS"/>
    <x v="0"/>
    <s v="TEAM COMPETITION"/>
    <m/>
    <m/>
    <m/>
    <m/>
    <m/>
    <m/>
    <s v="LIKITHA K R REPLACE WITH JAMUNA"/>
    <x v="8"/>
  </r>
  <r>
    <n v="110"/>
    <s v="GEETHA"/>
    <x v="1"/>
    <s v="COACH"/>
    <d v="1969-07-02T00:00:00"/>
    <d v="2025-11-17T00:00:00"/>
    <s v="56YEARS4MONTHS,15DAYS"/>
    <x v="0"/>
    <m/>
    <s v="TEAM INCHARGE"/>
    <n v="9743111892"/>
    <d v="2025-11-16T00:00:00"/>
    <s v="3:40PM"/>
    <d v="2025-11-21T00:00:00"/>
    <s v="06:00PM"/>
    <s v="SAME NAME"/>
    <x v="8"/>
  </r>
  <r>
    <n v="111"/>
    <s v="ANGEL MARIYA"/>
    <x v="1"/>
    <s v="ATHLETE "/>
    <d v="2008-05-16T00:00:00"/>
    <d v="2025-11-17T00:00:00"/>
    <s v="17YEARS6MONTHS,1DAYS"/>
    <x v="0"/>
    <s v="TEAM COMPETITION"/>
    <m/>
    <m/>
    <m/>
    <m/>
    <m/>
    <m/>
    <s v="SAME NAME"/>
    <x v="9"/>
  </r>
  <r>
    <n v="112"/>
    <s v="JOMOL JAIMON"/>
    <x v="1"/>
    <s v="ATHLETE "/>
    <d v="2006-08-26T00:00:00"/>
    <d v="2025-11-17T00:00:00"/>
    <s v="19YEARS2MONTHS,22DAYS"/>
    <x v="0"/>
    <s v="TEAM COMPETITION"/>
    <m/>
    <m/>
    <m/>
    <m/>
    <m/>
    <m/>
    <s v="SAME NAME"/>
    <x v="9"/>
  </r>
  <r>
    <n v="113"/>
    <s v="SHARIKA"/>
    <x v="1"/>
    <s v="PARTNER"/>
    <d v="2005-03-06T00:00:00"/>
    <d v="2025-11-17T00:00:00"/>
    <s v="20YEARS8MONTHS,11DAYS"/>
    <x v="0"/>
    <s v="TEAM COMPETITION"/>
    <m/>
    <m/>
    <m/>
    <m/>
    <m/>
    <m/>
    <s v="SAME NAME"/>
    <x v="9"/>
  </r>
  <r>
    <n v="114"/>
    <s v="ASWATHY P B "/>
    <x v="1"/>
    <s v="ATHLETE"/>
    <d v="1994-10-30T00:00:00"/>
    <d v="2025-11-17T00:00:00"/>
    <s v="31YEARS0MONTHS,18DAYS"/>
    <x v="0"/>
    <m/>
    <m/>
    <m/>
    <m/>
    <m/>
    <m/>
    <m/>
    <s v="SAME NAME"/>
    <x v="9"/>
  </r>
  <r>
    <n v="115"/>
    <s v="MANASA RATHISH"/>
    <x v="1"/>
    <s v="PARTNER"/>
    <d v="2004-12-16T00:00:00"/>
    <d v="2025-11-17T00:00:00"/>
    <s v="20YEARS11MONTHS,1DAYS"/>
    <x v="0"/>
    <s v="TEAM COMPETITION"/>
    <m/>
    <m/>
    <m/>
    <m/>
    <m/>
    <m/>
    <s v="REPLACE WITH DIVYA S"/>
    <x v="9"/>
  </r>
  <r>
    <n v="116"/>
    <s v="SARANYA MOL SHAJI"/>
    <x v="1"/>
    <s v="ATHLETE"/>
    <d v="2010-03-23T00:00:00"/>
    <d v="2025-11-17T00:00:00"/>
    <s v="15YEARS7MONTHS,25DAYS"/>
    <x v="1"/>
    <s v="TRADITIONAL COMPETITION"/>
    <m/>
    <m/>
    <m/>
    <m/>
    <m/>
    <m/>
    <s v="SAME NAME"/>
    <x v="9"/>
  </r>
  <r>
    <n v="117"/>
    <s v="SR ANILA THOMAS"/>
    <x v="1"/>
    <s v="COACH"/>
    <d v="1993-03-07T00:00:00"/>
    <d v="2025-11-17T00:00:00"/>
    <s v="32YEARS8MONTHS,10DAYS"/>
    <x v="0"/>
    <m/>
    <s v="TEAM INCHARGE"/>
    <n v="9074992162"/>
    <d v="2025-11-17T00:00:00"/>
    <s v="11:30PM"/>
    <d v="2025-11-21T00:00:00"/>
    <s v="11:30PM"/>
    <s v="SAME NAME"/>
    <x v="9"/>
  </r>
  <r>
    <n v="118"/>
    <s v="SR TISSIMOL J "/>
    <x v="1"/>
    <s v="COACH"/>
    <d v="1981-11-29T00:00:00"/>
    <d v="2025-11-17T00:00:00"/>
    <s v="43YEARS11MONTHS,19DAYS"/>
    <x v="5"/>
    <m/>
    <m/>
    <m/>
    <m/>
    <m/>
    <m/>
    <m/>
    <s v="SAME NAME"/>
    <x v="9"/>
  </r>
  <r>
    <n v="119"/>
    <s v="ANAN C R"/>
    <x v="0"/>
    <s v="ATHLETE"/>
    <d v="2007-03-13T00:00:00"/>
    <d v="2025-11-17T00:00:00"/>
    <s v="18YEARS8MONTHS,4DAYS"/>
    <x v="0"/>
    <s v="TEAM COMPETITION"/>
    <m/>
    <m/>
    <m/>
    <m/>
    <m/>
    <m/>
    <s v="SAME NAME"/>
    <x v="9"/>
  </r>
  <r>
    <n v="120"/>
    <s v="MUHAMMED SAHEER"/>
    <x v="0"/>
    <s v="ATHLETE "/>
    <d v="2006-05-22T00:00:00"/>
    <d v="2025-11-17T00:00:00"/>
    <s v="19YEARS5MONTHS,26DAYS"/>
    <x v="0"/>
    <s v="TEAM COMPETITION"/>
    <m/>
    <m/>
    <m/>
    <m/>
    <m/>
    <m/>
    <s v="SAME NAME"/>
    <x v="9"/>
  </r>
  <r>
    <n v="121"/>
    <s v="MUHAMMED FASIL T"/>
    <x v="0"/>
    <s v="ATHLETE "/>
    <d v="2003-03-04T00:00:00"/>
    <d v="2025-11-17T00:00:00"/>
    <s v="22YEARS8MONTHS,13DAYS"/>
    <x v="0"/>
    <s v="TEAM COMPETITION"/>
    <m/>
    <m/>
    <m/>
    <m/>
    <m/>
    <m/>
    <s v="SAME NAME"/>
    <x v="9"/>
  </r>
  <r>
    <n v="122"/>
    <s v="MUHAMMED NIHAL NAJEEB"/>
    <x v="0"/>
    <s v="PARTNER"/>
    <d v="2006-11-14T00:00:00"/>
    <d v="2025-11-17T00:00:00"/>
    <s v="19YEARS0MONTHS,3DAYS"/>
    <x v="0"/>
    <s v="TEAM COMPETITION"/>
    <m/>
    <m/>
    <m/>
    <m/>
    <m/>
    <m/>
    <s v="REPLACE WITH ABIN KURIAN "/>
    <x v="9"/>
  </r>
  <r>
    <n v="123"/>
    <s v="BINOY DEV"/>
    <x v="0"/>
    <s v="PARTNER"/>
    <d v="2007-07-05T00:00:00"/>
    <d v="2025-11-17T00:00:00"/>
    <s v="18YEARS4MONTHS,12DAYS"/>
    <x v="0"/>
    <s v="TEAM COMPETITION"/>
    <m/>
    <m/>
    <m/>
    <m/>
    <m/>
    <m/>
    <s v="SAME NAME"/>
    <x v="9"/>
  </r>
  <r>
    <n v="124"/>
    <s v="ASWIN"/>
    <x v="0"/>
    <s v="ATHLETE"/>
    <d v="2009-06-09T00:00:00"/>
    <d v="2025-11-17T00:00:00"/>
    <s v="16YEARS5MONTHS,8DAYS"/>
    <x v="1"/>
    <s v="TRADITIONAL COMPETITION"/>
    <m/>
    <m/>
    <m/>
    <m/>
    <m/>
    <m/>
    <s v="SAME NAME"/>
    <x v="9"/>
  </r>
  <r>
    <n v="125"/>
    <s v="P J THOMAS"/>
    <x v="0"/>
    <s v="COACH"/>
    <d v="1958-11-11T00:00:00"/>
    <d v="2025-11-17T00:00:00"/>
    <s v="67YEARS0MONTHS,6DAYS"/>
    <x v="0"/>
    <m/>
    <s v="TEAM INCHARGE"/>
    <d v="2025-11-17T00:00:00"/>
    <s v="11:30PM"/>
    <d v="2025-11-21T00:00:00"/>
    <s v="11:30PM"/>
    <s v="11:45PM"/>
    <s v="SAME NAME"/>
    <x v="9"/>
  </r>
  <r>
    <n v="126"/>
    <s v="NITIN SONI"/>
    <x v="0"/>
    <s v="ATHLETE"/>
    <d v="1998-03-13T00:00:00"/>
    <d v="2025-11-17T00:00:00"/>
    <s v="27YEARS8MONTHS,4DAYS"/>
    <x v="0"/>
    <s v="TEAM COMPETITION"/>
    <m/>
    <m/>
    <m/>
    <m/>
    <m/>
    <m/>
    <m/>
    <x v="10"/>
  </r>
  <r>
    <n v="127"/>
    <s v="ABHYA UPPADHYAY"/>
    <x v="0"/>
    <s v="ATHLETE"/>
    <d v="1999-05-15T00:00:00"/>
    <d v="2025-11-17T00:00:00"/>
    <s v="26YEARS6MONTHS,2DAYS"/>
    <x v="0"/>
    <s v="TEAM COMPETITION"/>
    <m/>
    <m/>
    <m/>
    <m/>
    <m/>
    <m/>
    <m/>
    <x v="10"/>
  </r>
  <r>
    <n v="128"/>
    <s v="BUDRAI"/>
    <x v="0"/>
    <s v="ATHLETE"/>
    <d v="2004-05-18T00:00:00"/>
    <d v="2025-11-17T00:00:00"/>
    <s v="21YEARS5MONTHS,30DAYS"/>
    <x v="0"/>
    <s v="TEAM COMPETITION"/>
    <m/>
    <m/>
    <m/>
    <m/>
    <m/>
    <m/>
    <m/>
    <x v="10"/>
  </r>
  <r>
    <n v="129"/>
    <s v="BHOOPENDRA BHATT"/>
    <x v="0"/>
    <s v="COACH"/>
    <d v="2000-12-11T00:00:00"/>
    <d v="2025-11-17T00:00:00"/>
    <s v="24YEARS11MONTHS,6DAYS"/>
    <x v="0"/>
    <m/>
    <s v="TEAM INCHARGE"/>
    <n v="8770895156"/>
    <d v="2025-08-22T00:00:00"/>
    <s v="10:45PM"/>
    <d v="2025-08-27T00:00:00"/>
    <s v="02:00PM"/>
    <m/>
    <x v="10"/>
  </r>
  <r>
    <n v="130"/>
    <s v="VIKASH KORAV"/>
    <x v="0"/>
    <s v="COACH"/>
    <d v="1996-06-22T00:00:00"/>
    <d v="2025-11-17T00:00:00"/>
    <s v="29YEARS4MONTHS,26DAYS"/>
    <x v="0"/>
    <m/>
    <m/>
    <n v="8838365989"/>
    <d v="2025-08-22T00:00:00"/>
    <s v="10:45PM"/>
    <d v="2025-08-27T00:00:00"/>
    <s v="02:00PM"/>
    <m/>
    <x v="10"/>
  </r>
  <r>
    <n v="131"/>
    <s v="JUNED KHAN"/>
    <x v="0"/>
    <s v="PARTNER"/>
    <d v="2007-07-27T00:00:00"/>
    <d v="2025-11-17T00:00:00"/>
    <s v="18YEARS3MONTHS,21DAYS"/>
    <x v="0"/>
    <s v="TEAM COMPETITION"/>
    <m/>
    <m/>
    <m/>
    <m/>
    <m/>
    <m/>
    <m/>
    <x v="10"/>
  </r>
  <r>
    <n v="132"/>
    <s v="RADHE "/>
    <x v="0"/>
    <s v="ATHLETE"/>
    <d v="2015-05-01T00:00:00"/>
    <d v="2025-11-17T00:00:00"/>
    <s v="10YEARS6MONTHS,16DAYS"/>
    <x v="2"/>
    <s v="TRADITIONAL COMPETITION"/>
    <m/>
    <m/>
    <m/>
    <m/>
    <m/>
    <m/>
    <m/>
    <x v="10"/>
  </r>
  <r>
    <n v="133"/>
    <s v="VINAYAK SHARMA"/>
    <x v="0"/>
    <s v="PARTNER"/>
    <d v="2007-09-19T00:00:00"/>
    <d v="2025-11-17T00:00:00"/>
    <s v="18YEARS1MONTHS,29DAYS"/>
    <x v="0"/>
    <s v="TEAM COMPETITION"/>
    <m/>
    <m/>
    <m/>
    <m/>
    <m/>
    <m/>
    <m/>
    <x v="10"/>
  </r>
  <r>
    <n v="134"/>
    <s v="SARIKA GAWANDE "/>
    <x v="1"/>
    <s v="ATHLETE"/>
    <d v="2009-05-30T00:00:00"/>
    <d v="2025-11-17T00:00:00"/>
    <s v="16YEARS5MONTHS,18DAYS"/>
    <x v="1"/>
    <m/>
    <m/>
    <m/>
    <m/>
    <m/>
    <m/>
    <m/>
    <m/>
    <x v="11"/>
  </r>
  <r>
    <n v="135"/>
    <s v="ISHWARI DHIKLE"/>
    <x v="1"/>
    <s v="ATHLETE"/>
    <d v="2007-03-07T00:00:00"/>
    <d v="2025-11-17T00:00:00"/>
    <s v="18YEARS8MONTHS,10DAYS"/>
    <x v="0"/>
    <s v="TEAM COMPETITION"/>
    <m/>
    <m/>
    <m/>
    <m/>
    <m/>
    <m/>
    <m/>
    <x v="11"/>
  </r>
  <r>
    <n v="136"/>
    <s v="BHOOMI BHANUSHALI"/>
    <x v="1"/>
    <s v="ATHLETE"/>
    <d v="2000-12-26T00:00:00"/>
    <d v="2025-11-17T00:00:00"/>
    <s v="24YEARS10MONTHS,22DAYS"/>
    <x v="0"/>
    <s v="TEAM COMPETITION"/>
    <m/>
    <m/>
    <m/>
    <m/>
    <m/>
    <m/>
    <m/>
    <x v="11"/>
  </r>
  <r>
    <n v="137"/>
    <s v="TANVI BORHADE"/>
    <x v="1"/>
    <s v="ATHLETE"/>
    <d v="2009-11-18T00:00:00"/>
    <d v="2025-11-17T00:00:00"/>
    <s v="15YEARS11MONTHS,30DAYS"/>
    <x v="1"/>
    <m/>
    <m/>
    <m/>
    <m/>
    <m/>
    <m/>
    <m/>
    <m/>
    <x v="11"/>
  </r>
  <r>
    <n v="138"/>
    <s v="ISHWARI PANDIT"/>
    <x v="1"/>
    <s v="PARTNER"/>
    <d v="2005-05-09T00:00:00"/>
    <d v="2025-11-17T00:00:00"/>
    <s v="20YEARS6MONTHS,8DAYS"/>
    <x v="0"/>
    <s v="TEAM COMPETITION"/>
    <m/>
    <m/>
    <m/>
    <m/>
    <m/>
    <m/>
    <m/>
    <x v="11"/>
  </r>
  <r>
    <n v="139"/>
    <s v="DHRIVI MEHTA"/>
    <x v="1"/>
    <s v="ATHLETE"/>
    <d v="2009-07-07T00:00:00"/>
    <d v="2025-11-17T00:00:00"/>
    <s v="16YEARS4MONTHS,10DAYS"/>
    <x v="1"/>
    <m/>
    <m/>
    <m/>
    <m/>
    <m/>
    <m/>
    <m/>
    <m/>
    <x v="11"/>
  </r>
  <r>
    <n v="140"/>
    <s v="KUSH BHUMIC"/>
    <x v="1"/>
    <s v="ATHLETE"/>
    <d v="2013-06-06T00:00:00"/>
    <d v="2025-11-17T00:00:00"/>
    <s v="12YEARS5MONTHS,11DAYS"/>
    <x v="2"/>
    <s v="TRADITIONAL COMPETITION"/>
    <m/>
    <m/>
    <m/>
    <m/>
    <m/>
    <m/>
    <m/>
    <x v="11"/>
  </r>
  <r>
    <n v="141"/>
    <s v="SNEHA JADAV"/>
    <x v="1"/>
    <s v="COACH"/>
    <d v="1977-07-06T00:00:00"/>
    <d v="2025-11-17T00:00:00"/>
    <s v="48YEARS4MONTHS,11DAYS"/>
    <x v="0"/>
    <m/>
    <s v="TEAM INCHARGE"/>
    <n v="9323894501"/>
    <d v="2025-11-17T00:00:00"/>
    <s v="01:00PM"/>
    <d v="2025-11-21T00:00:00"/>
    <s v="01:55PM"/>
    <m/>
    <x v="11"/>
  </r>
  <r>
    <n v="142"/>
    <s v="VANITA ROKADE"/>
    <x v="1"/>
    <s v="COACH"/>
    <d v="1984-10-14T00:00:00"/>
    <d v="2025-11-17T00:00:00"/>
    <s v="41YEARS1MONTHS,3DAYS"/>
    <x v="2"/>
    <m/>
    <m/>
    <n v="8652336194"/>
    <m/>
    <m/>
    <m/>
    <m/>
    <m/>
    <x v="11"/>
  </r>
  <r>
    <n v="143"/>
    <s v="FAISAL SHAIKH"/>
    <x v="0"/>
    <s v="ATHLETE"/>
    <d v="2004-10-13T00:00:00"/>
    <d v="2025-11-17T00:00:00"/>
    <s v="21YEARS1MONTHS,4DAYS"/>
    <x v="0"/>
    <s v="TEAM COMPETITION"/>
    <m/>
    <m/>
    <m/>
    <m/>
    <m/>
    <m/>
    <m/>
    <x v="11"/>
  </r>
  <r>
    <n v="144"/>
    <s v="VIKRAM SHELKE"/>
    <x v="0"/>
    <s v="ATHLETE"/>
    <d v="2007-02-14T00:00:00"/>
    <d v="2025-11-17T00:00:00"/>
    <s v="18YEARS9MONTHS,3DAYS"/>
    <x v="0"/>
    <s v="TEAM COMPETITION"/>
    <m/>
    <m/>
    <m/>
    <m/>
    <m/>
    <m/>
    <m/>
    <x v="11"/>
  </r>
  <r>
    <n v="145"/>
    <s v="JUBER SHAH"/>
    <x v="0"/>
    <s v="ATHLETE"/>
    <d v="2005-01-01T00:00:00"/>
    <d v="2025-11-17T00:00:00"/>
    <s v="20YEARS10MONTHS,16DAYS"/>
    <x v="0"/>
    <s v="TEAM COMPETITION"/>
    <m/>
    <m/>
    <m/>
    <m/>
    <m/>
    <m/>
    <m/>
    <x v="11"/>
  </r>
  <r>
    <n v="146"/>
    <s v="ALANKAR THAKUR"/>
    <x v="0"/>
    <s v="ATHLETE"/>
    <d v="2008-03-06T00:00:00"/>
    <d v="2025-11-17T00:00:00"/>
    <s v="17YEARS8MONTHS,11DAYS"/>
    <x v="0"/>
    <s v="TEAM COMPETITION"/>
    <m/>
    <m/>
    <m/>
    <m/>
    <m/>
    <m/>
    <m/>
    <x v="11"/>
  </r>
  <r>
    <n v="147"/>
    <s v="ADITYA MORE"/>
    <x v="0"/>
    <s v="PARTNER"/>
    <d v="2005-07-13T00:00:00"/>
    <d v="2025-11-17T00:00:00"/>
    <s v="20YEARS4MONTHS,4DAYS"/>
    <x v="0"/>
    <s v="TEAM COMPETITION"/>
    <m/>
    <m/>
    <m/>
    <m/>
    <m/>
    <m/>
    <m/>
    <x v="11"/>
  </r>
  <r>
    <n v="148"/>
    <s v="PRANAY THOTE"/>
    <x v="0"/>
    <s v="ATHLETE"/>
    <d v="2010-06-01T00:00:00"/>
    <d v="2025-11-17T00:00:00"/>
    <s v="15YEARS5MONTHS,16DAYS"/>
    <x v="1"/>
    <s v="TRADITIONAL COMPETITION"/>
    <m/>
    <m/>
    <m/>
    <m/>
    <m/>
    <m/>
    <m/>
    <x v="11"/>
  </r>
  <r>
    <n v="149"/>
    <s v="TANMAY PATEL"/>
    <x v="0"/>
    <s v="ATHLETE"/>
    <d v="2012-07-20T00:00:00"/>
    <d v="2025-11-17T00:00:00"/>
    <s v="13YEARS3MONTHS,28DAYS"/>
    <x v="2"/>
    <s v="TRADITIONAL COMPETITION"/>
    <m/>
    <m/>
    <m/>
    <m/>
    <m/>
    <m/>
    <m/>
    <x v="11"/>
  </r>
  <r>
    <n v="150"/>
    <s v="PRASHANK AHIRKAR"/>
    <x v="0"/>
    <s v="COACH"/>
    <d v="1977-09-14T00:00:00"/>
    <d v="2025-11-17T00:00:00"/>
    <s v="48YEARS2MONTHS,3DAYS"/>
    <x v="0"/>
    <m/>
    <s v="TEAM INCHARGE"/>
    <n v="9960654963"/>
    <d v="2025-11-17T00:00:00"/>
    <s v="01:00PM"/>
    <d v="2025-11-21T00:00:00"/>
    <s v="01:55PM"/>
    <m/>
    <x v="11"/>
  </r>
  <r>
    <n v="151"/>
    <s v="RAVINDRA KAMLE"/>
    <x v="0"/>
    <s v="COACH"/>
    <d v="1966-06-07T00:00:00"/>
    <d v="2025-11-17T00:00:00"/>
    <s v="59YEARS5MONTHS,10DAYS"/>
    <x v="1"/>
    <m/>
    <m/>
    <n v="9850231565"/>
    <m/>
    <m/>
    <m/>
    <m/>
    <m/>
    <x v="11"/>
  </r>
  <r>
    <n v="152"/>
    <s v="RAMA BARIHA"/>
    <x v="0"/>
    <s v="ATHLETE "/>
    <d v="2000-08-21T00:00:00"/>
    <d v="2025-11-17T00:00:00"/>
    <s v="25YEARS2MONTHS,27DAYS"/>
    <x v="0"/>
    <s v="TEAM COMPETITION"/>
    <m/>
    <m/>
    <m/>
    <m/>
    <m/>
    <m/>
    <s v="REPLACE WITH KEDAR NATH DASH"/>
    <x v="12"/>
  </r>
  <r>
    <n v="153"/>
    <s v="DEBASIS"/>
    <x v="0"/>
    <s v="ATHLETE "/>
    <d v="2007-10-01T00:00:00"/>
    <d v="2025-11-17T00:00:00"/>
    <s v="18YEARS1MONTHS,16DAYS"/>
    <x v="0"/>
    <s v="TEAM COMPETITION"/>
    <m/>
    <m/>
    <m/>
    <m/>
    <m/>
    <m/>
    <s v="SAME NAME"/>
    <x v="12"/>
  </r>
  <r>
    <n v="154"/>
    <s v="NARAYANA MAHAKUD"/>
    <x v="0"/>
    <s v="ATHLETE "/>
    <d v="2007-08-11T00:00:00"/>
    <d v="2025-11-17T00:00:00"/>
    <s v="18YEARS3MONTHS,6DAYS"/>
    <x v="0"/>
    <s v="TEAM COMPETITION"/>
    <m/>
    <m/>
    <m/>
    <m/>
    <m/>
    <m/>
    <s v="SAME NAME"/>
    <x v="12"/>
  </r>
  <r>
    <n v="155"/>
    <s v="RANJEET KHUNTIA"/>
    <x v="0"/>
    <s v="PARTNER"/>
    <d v="2000-12-21T00:00:00"/>
    <d v="2025-11-17T00:00:00"/>
    <s v="24YEARS10MONTHS,27DAYS"/>
    <x v="0"/>
    <s v="TEAM COMPETITION"/>
    <m/>
    <m/>
    <m/>
    <m/>
    <m/>
    <m/>
    <s v="SAME NAME"/>
    <x v="12"/>
  </r>
  <r>
    <n v="156"/>
    <s v="KRISHNA CHHATAR"/>
    <x v="0"/>
    <s v="PARTNER"/>
    <d v="2005-03-27T00:00:00"/>
    <d v="2025-11-17T00:00:00"/>
    <s v="20YEARS7MONTHS,21DAYS"/>
    <x v="0"/>
    <s v="TRADITIONAL COMPETITION"/>
    <m/>
    <m/>
    <m/>
    <m/>
    <m/>
    <m/>
    <s v="SAME NAME"/>
    <x v="12"/>
  </r>
  <r>
    <n v="157"/>
    <s v="SANJEEB BANCHHOR"/>
    <x v="0"/>
    <s v="ATHLETE"/>
    <d v="2011-03-07T00:00:00"/>
    <d v="2025-11-17T00:00:00"/>
    <s v="14YEARS8MONTHS,10DAYS"/>
    <x v="1"/>
    <s v="TRADITIONAL COMPETITION"/>
    <m/>
    <m/>
    <m/>
    <m/>
    <m/>
    <m/>
    <s v="SAME NAME"/>
    <x v="12"/>
  </r>
  <r>
    <n v="158"/>
    <s v="KIRTAN NAG"/>
    <x v="0"/>
    <s v="ATHLETE"/>
    <d v="2012-06-06T00:00:00"/>
    <d v="2025-11-17T00:00:00"/>
    <s v="13YEARS5MONTHS,11DAYS"/>
    <x v="2"/>
    <s v="TRADITIONAL COMPETITION"/>
    <m/>
    <m/>
    <m/>
    <m/>
    <m/>
    <m/>
    <s v="SAME NAME"/>
    <x v="12"/>
  </r>
  <r>
    <n v="159"/>
    <s v="BADAL MAHAKUD"/>
    <x v="0"/>
    <s v="COACH"/>
    <d v="1978-05-10T00:00:00"/>
    <d v="2025-11-17T00:00:00"/>
    <s v="47YEARS6MONTHS,7DAYS"/>
    <x v="0"/>
    <m/>
    <s v="TEAM INCHARGE"/>
    <n v="6371462534"/>
    <d v="2025-08-21T00:00:00"/>
    <s v="10.00PM "/>
    <d v="2025-08-26T00:00:00"/>
    <s v="08:00AM"/>
    <s v="SAME NAME"/>
    <x v="12"/>
  </r>
  <r>
    <n v="160"/>
    <s v="NANDIKISHOR BAG"/>
    <x v="0"/>
    <s v="COACH"/>
    <d v="1997-05-21T00:00:00"/>
    <d v="2025-11-17T00:00:00"/>
    <s v="28YEARS5MONTHS,27DAYS"/>
    <x v="1"/>
    <m/>
    <m/>
    <n v="7894411338"/>
    <m/>
    <m/>
    <m/>
    <m/>
    <s v="SAME NAME"/>
    <x v="12"/>
  </r>
  <r>
    <n v="161"/>
    <s v="SANJAYA KUMAR RAN"/>
    <x v="0"/>
    <s v="COACH"/>
    <d v="1992-11-29T00:00:00"/>
    <d v="2025-11-17T00:00:00"/>
    <s v="32YEARS11MONTHS,19DAYS"/>
    <x v="2"/>
    <m/>
    <m/>
    <n v="7894902919"/>
    <m/>
    <m/>
    <m/>
    <m/>
    <s v="SAME NAME"/>
    <x v="12"/>
  </r>
  <r>
    <n v="162"/>
    <s v="SANGITA NAYAK"/>
    <x v="1"/>
    <s v="ATHLETE "/>
    <d v="1993-07-14T00:00:00"/>
    <d v="2025-11-17T00:00:00"/>
    <s v="32YEARS4MONTHS,3DAYS"/>
    <x v="0"/>
    <s v="TEAM COMPETITION"/>
    <m/>
    <m/>
    <m/>
    <m/>
    <m/>
    <m/>
    <s v="SAME NAME"/>
    <x v="12"/>
  </r>
  <r>
    <n v="163"/>
    <s v="ARIDITS CHAKRABOTY"/>
    <x v="1"/>
    <s v="ATHLETE "/>
    <d v="2003-01-14T00:00:00"/>
    <d v="2025-11-17T00:00:00"/>
    <s v="22YEARS10MONTHS,3DAYS"/>
    <x v="0"/>
    <s v="TEAM COMPETITION"/>
    <m/>
    <m/>
    <m/>
    <m/>
    <m/>
    <m/>
    <s v="SAME NAME"/>
    <x v="12"/>
  </r>
  <r>
    <n v="164"/>
    <s v="DURGA SINGH"/>
    <x v="1"/>
    <s v="ATHLETE "/>
    <d v="2007-09-27T00:00:00"/>
    <d v="2025-11-17T00:00:00"/>
    <s v="18YEARS1MONTHS,21DAYS"/>
    <x v="0"/>
    <s v="TEAM COMPETITION"/>
    <m/>
    <m/>
    <m/>
    <m/>
    <m/>
    <m/>
    <s v="REPLACE WITH LIJA NAIK"/>
    <x v="12"/>
  </r>
  <r>
    <n v="165"/>
    <s v="RASMI LAGURI"/>
    <x v="1"/>
    <s v="PARTNER"/>
    <d v="2008-06-06T00:00:00"/>
    <d v="2025-11-17T00:00:00"/>
    <s v="17YEARS5MONTHS,11DAYS"/>
    <x v="0"/>
    <s v="TEAM COMPETITION"/>
    <m/>
    <m/>
    <m/>
    <m/>
    <m/>
    <m/>
    <s v="SAME NAME"/>
    <x v="12"/>
  </r>
  <r>
    <n v="166"/>
    <s v="BARSHA MAHAKUD"/>
    <x v="1"/>
    <s v="PARTNER"/>
    <d v="2003-06-26T00:00:00"/>
    <d v="2025-11-17T00:00:00"/>
    <s v="22YEARS4MONTHS,22DAYS"/>
    <x v="0"/>
    <s v="TEAM COMPETITION"/>
    <m/>
    <m/>
    <m/>
    <m/>
    <m/>
    <m/>
    <s v="SAME NAME"/>
    <x v="12"/>
  </r>
  <r>
    <n v="167"/>
    <s v="RAMESWARI BEHERA"/>
    <x v="1"/>
    <s v="ATHLETE"/>
    <d v="2010-02-24T00:00:00"/>
    <d v="2025-11-17T00:00:00"/>
    <s v="15YEARS8MONTHS,24DAYS"/>
    <x v="1"/>
    <s v="TRADITIONAL COMPETITION"/>
    <m/>
    <m/>
    <m/>
    <m/>
    <m/>
    <m/>
    <s v="SAME NAME"/>
    <x v="12"/>
  </r>
  <r>
    <n v="168"/>
    <s v="SUPRIYA BHOINA"/>
    <x v="1"/>
    <s v="ATHLETE"/>
    <d v="2012-07-05T00:00:00"/>
    <d v="2025-11-17T00:00:00"/>
    <s v="13YEARS4MONTHS,12DAYS"/>
    <x v="2"/>
    <s v="TRADITIONAL COMPETITION"/>
    <m/>
    <m/>
    <m/>
    <m/>
    <m/>
    <m/>
    <s v="SAME NAME"/>
    <x v="12"/>
  </r>
  <r>
    <n v="169"/>
    <s v="ANANDAMA YEE BEURA"/>
    <x v="1"/>
    <s v="COACH"/>
    <d v="1976-08-19T00:00:00"/>
    <d v="2025-11-17T00:00:00"/>
    <s v="49YEARS2MONTHS,29DAYS"/>
    <x v="0"/>
    <m/>
    <s v="TEAM INCHARGE"/>
    <m/>
    <d v="2025-08-22T00:00:00"/>
    <s v="01:00PM"/>
    <d v="2025-08-26T00:00:00"/>
    <s v="08:00AM"/>
    <s v="REPLACE WITH BISMITA MOHANTY"/>
    <x v="12"/>
  </r>
  <r>
    <n v="170"/>
    <s v="MAMATA MOHANTY"/>
    <x v="1"/>
    <s v="COACH"/>
    <d v="1978-06-03T00:00:00"/>
    <d v="2025-11-17T00:00:00"/>
    <s v="47YEARS5MONTHS,14DAYS"/>
    <x v="1"/>
    <m/>
    <m/>
    <n v="7848875356"/>
    <m/>
    <m/>
    <m/>
    <m/>
    <s v="SAME NAME"/>
    <x v="12"/>
  </r>
  <r>
    <n v="171"/>
    <s v="KISHORE. K"/>
    <x v="0"/>
    <s v="ATHLETE"/>
    <d v="2005-12-15T00:00:00"/>
    <d v="2025-11-17T00:00:00"/>
    <s v="19YEARS11MONTHS,2DAYS"/>
    <x v="0"/>
    <s v="TEAM COMPETITION"/>
    <m/>
    <m/>
    <m/>
    <m/>
    <m/>
    <m/>
    <s v="ONLY DOB BIRTH CHANGE"/>
    <x v="13"/>
  </r>
  <r>
    <n v="172"/>
    <s v="STALIN"/>
    <x v="0"/>
    <s v="ATHLETE"/>
    <d v="2008-04-22T00:00:00"/>
    <d v="2025-11-17T00:00:00"/>
    <s v="17YEARS6MONTHS,26DAYS"/>
    <x v="0"/>
    <s v="TEAM COMPETITION"/>
    <m/>
    <m/>
    <m/>
    <m/>
    <m/>
    <m/>
    <s v="SAME NAME"/>
    <x v="13"/>
  </r>
  <r>
    <n v="173"/>
    <s v="VIGNESHWARAN"/>
    <x v="0"/>
    <s v="ATHLETE"/>
    <d v="2004-12-11T00:00:00"/>
    <d v="2025-11-17T00:00:00"/>
    <s v="20YEARS11MONTHS,6DAYS"/>
    <x v="0"/>
    <s v="TEAM COMPETITION"/>
    <m/>
    <m/>
    <m/>
    <m/>
    <m/>
    <m/>
    <s v="SAME NAME"/>
    <x v="13"/>
  </r>
  <r>
    <n v="174"/>
    <s v="THOMAS"/>
    <x v="0"/>
    <s v="PARTNER"/>
    <d v="2006-08-04T00:00:00"/>
    <d v="2025-11-17T00:00:00"/>
    <s v="19YEARS3MONTHS,13DAYS"/>
    <x v="0"/>
    <s v="TEAM COMPETITION"/>
    <m/>
    <m/>
    <m/>
    <m/>
    <m/>
    <m/>
    <s v="SAME NAME"/>
    <x v="13"/>
  </r>
  <r>
    <n v="175"/>
    <s v="NEKOSANE"/>
    <x v="0"/>
    <s v="PARTNER"/>
    <d v="2005-10-08T00:00:00"/>
    <d v="2025-11-17T00:00:00"/>
    <s v="20YEARS1MONTHS,9DAYS"/>
    <x v="0"/>
    <s v="TEAM COMPETITION"/>
    <m/>
    <m/>
    <m/>
    <m/>
    <m/>
    <m/>
    <s v="SAME NAME"/>
    <x v="13"/>
  </r>
  <r>
    <n v="176"/>
    <s v="ALEXANDER"/>
    <x v="0"/>
    <s v="ATHLETE"/>
    <d v="2011-12-29T00:00:00"/>
    <d v="2025-11-17T00:00:00"/>
    <s v="13YEARS10MONTHS,19DAYS"/>
    <x v="2"/>
    <s v="TRADITIONAL COMPETITION"/>
    <m/>
    <m/>
    <m/>
    <m/>
    <m/>
    <m/>
    <s v="SAME NAME"/>
    <x v="13"/>
  </r>
  <r>
    <n v="177"/>
    <s v="P. ARUN"/>
    <x v="0"/>
    <s v="COACH"/>
    <d v="1984-02-03T00:00:00"/>
    <d v="2025-11-17T00:00:00"/>
    <s v="41YEARS9MONTHS,14DAYS"/>
    <x v="0"/>
    <s v="TEAM COMPETITION"/>
    <s v="TEAM INCHARGE "/>
    <n v="9894501794"/>
    <d v="2025-11-17T00:00:00"/>
    <s v="11:00AM"/>
    <d v="2025-11-21T00:00:00"/>
    <s v="04:00PM"/>
    <s v="SAME NAME"/>
    <x v="13"/>
  </r>
  <r>
    <n v="178"/>
    <s v="MARINA  "/>
    <x v="1"/>
    <s v="ATHLETE"/>
    <d v="2002-07-21T00:00:00"/>
    <d v="2025-11-17T00:00:00"/>
    <s v="23YEARS3MONTHS,27DAYS"/>
    <x v="0"/>
    <s v="TEAM COMPETITION"/>
    <m/>
    <m/>
    <m/>
    <m/>
    <m/>
    <m/>
    <s v="SAME NAME"/>
    <x v="14"/>
  </r>
  <r>
    <n v="179"/>
    <s v="RAJWANT  "/>
    <x v="1"/>
    <s v="ATHLETE"/>
    <d v="2000-12-29T00:00:00"/>
    <d v="2025-11-17T00:00:00"/>
    <s v="24YEARS10MONTHS,19DAYS"/>
    <x v="0"/>
    <m/>
    <m/>
    <m/>
    <m/>
    <m/>
    <m/>
    <m/>
    <s v="SAME NAME"/>
    <x v="14"/>
  </r>
  <r>
    <n v="180"/>
    <s v="MANSI "/>
    <x v="1"/>
    <s v="ATHLETE"/>
    <d v="2006-01-01T00:00:00"/>
    <d v="2025-11-17T00:00:00"/>
    <s v="19YEARS10MONTHS,16DAYS"/>
    <x v="0"/>
    <s v="TEAM COMPETITION"/>
    <m/>
    <m/>
    <m/>
    <m/>
    <m/>
    <m/>
    <s v="SAME NAME"/>
    <x v="14"/>
  </r>
  <r>
    <n v="181"/>
    <s v="CHANDNI  "/>
    <x v="1"/>
    <s v="PARTNER"/>
    <d v="2006-12-02T00:00:00"/>
    <d v="2025-11-17T00:00:00"/>
    <s v="18YEARS11MONTHS,15DAYS"/>
    <x v="0"/>
    <s v="TEAM COMPETITION"/>
    <m/>
    <m/>
    <m/>
    <m/>
    <m/>
    <m/>
    <s v="SAME NAME"/>
    <x v="14"/>
  </r>
  <r>
    <n v="182"/>
    <s v="POONAM "/>
    <x v="1"/>
    <s v="PARTNER"/>
    <d v="2006-10-03T00:00:00"/>
    <d v="2025-11-17T00:00:00"/>
    <s v="19YEARS1MONTHS,14DAYS"/>
    <x v="0"/>
    <s v="TEAM COMPETITION"/>
    <m/>
    <m/>
    <m/>
    <m/>
    <m/>
    <m/>
    <s v="SAME NAME"/>
    <x v="14"/>
  </r>
  <r>
    <n v="183"/>
    <s v="KIRANDEEP KAUR "/>
    <x v="1"/>
    <s v="ATHLETE"/>
    <d v="2009-01-01T00:00:00"/>
    <d v="2025-11-17T00:00:00"/>
    <s v="16YEARS10MONTHS,16DAYS"/>
    <x v="1"/>
    <s v="TRADITIONAL COMPETITION"/>
    <m/>
    <m/>
    <m/>
    <m/>
    <m/>
    <m/>
    <s v="SAME NAME"/>
    <x v="14"/>
  </r>
  <r>
    <n v="184"/>
    <s v="SIMRANJIT KAUR"/>
    <x v="1"/>
    <s v="COACH"/>
    <d v="1978-03-24T00:00:00"/>
    <d v="2025-11-17T00:00:00"/>
    <s v="47YEARS7MONTHS,24DAYS"/>
    <x v="0"/>
    <m/>
    <m/>
    <n v="7889189809"/>
    <d v="2025-11-18T00:00:00"/>
    <s v="09:00AM"/>
    <d v="2025-11-21T00:00:00"/>
    <s v="01:00PM"/>
    <s v="SAME NAME"/>
    <x v="14"/>
  </r>
  <r>
    <n v="185"/>
    <s v="SANDEEP KAUR"/>
    <x v="1"/>
    <s v="COACH"/>
    <d v="1986-05-13T00:00:00"/>
    <d v="2025-11-17T00:00:00"/>
    <s v="39YEARS6MONTHS,4DAYS"/>
    <x v="1"/>
    <m/>
    <m/>
    <n v="7696972979"/>
    <m/>
    <m/>
    <m/>
    <m/>
    <s v="REPLACE WITH SANTOSH KUMARI  "/>
    <x v="14"/>
  </r>
  <r>
    <n v="186"/>
    <s v="ANOSH MASHIN"/>
    <x v="0"/>
    <s v="ATHLETE"/>
    <d v="2007-11-26T00:00:00"/>
    <d v="2025-11-17T00:00:00"/>
    <s v="17YEARS11MONTHS,22DAYS"/>
    <x v="0"/>
    <s v="TEAM COMPETITION"/>
    <m/>
    <m/>
    <m/>
    <m/>
    <m/>
    <m/>
    <s v="SAME NAME"/>
    <x v="14"/>
  </r>
  <r>
    <n v="187"/>
    <s v="SAGAR"/>
    <x v="0"/>
    <s v="ATHLETE"/>
    <d v="2004-05-24T00:00:00"/>
    <d v="2025-11-17T00:00:00"/>
    <s v="21YEARS5MONTHS,24DAYS"/>
    <x v="0"/>
    <s v="TEAM COMPETITION"/>
    <m/>
    <m/>
    <m/>
    <m/>
    <m/>
    <m/>
    <s v="SAME NAME"/>
    <x v="14"/>
  </r>
  <r>
    <n v="188"/>
    <s v="LOVEJIT SINGH"/>
    <x v="0"/>
    <s v="ATHLETE"/>
    <d v="2001-10-08T00:00:00"/>
    <d v="2025-11-17T00:00:00"/>
    <s v="24YEARS1MONTHS,9DAYS"/>
    <x v="0"/>
    <s v="TEAM COMPETITION"/>
    <m/>
    <m/>
    <m/>
    <m/>
    <m/>
    <m/>
    <s v="REPLACE WITH KUNDAN "/>
    <x v="14"/>
  </r>
  <r>
    <n v="189"/>
    <s v="FATEHDEEP SINGH"/>
    <x v="0"/>
    <s v="PARTNER"/>
    <d v="2006-09-16T00:00:00"/>
    <d v="2025-11-17T00:00:00"/>
    <s v="19YEARS2MONTHS,1DAYS"/>
    <x v="0"/>
    <s v="TEAM COMPETITION"/>
    <m/>
    <m/>
    <m/>
    <m/>
    <m/>
    <m/>
    <s v="SAME NAME"/>
    <x v="14"/>
  </r>
  <r>
    <n v="190"/>
    <s v="BAKHSHISH SINGH DHINDSA "/>
    <x v="0"/>
    <s v="PARTNER"/>
    <d v="2005-09-30T00:00:00"/>
    <d v="2025-11-17T00:00:00"/>
    <s v="20YEARS1MONTHS,18DAYS"/>
    <x v="0"/>
    <s v="TEAM COMPETITION"/>
    <m/>
    <m/>
    <m/>
    <m/>
    <m/>
    <m/>
    <s v="SAME NAME"/>
    <x v="14"/>
  </r>
  <r>
    <n v="191"/>
    <s v="VIHAN KUMAR"/>
    <x v="0"/>
    <s v="ATHLETE"/>
    <d v="2008-09-07T00:00:00"/>
    <d v="2025-11-17T00:00:00"/>
    <s v="17YEARS2MONTHS,10DAYS"/>
    <x v="1"/>
    <s v="TRADITIONAL COMPETITION"/>
    <m/>
    <m/>
    <m/>
    <m/>
    <m/>
    <m/>
    <s v="SAME NAME"/>
    <x v="14"/>
  </r>
  <r>
    <n v="192"/>
    <s v="EKAMVEER SINGH"/>
    <x v="0"/>
    <s v="ATHLETE"/>
    <d v="2011-12-08T00:00:00"/>
    <d v="2025-11-17T00:00:00"/>
    <s v="13YEARS11MONTHS,9DAYS"/>
    <x v="2"/>
    <s v="TRADITIONAL COMPETITION"/>
    <m/>
    <m/>
    <m/>
    <m/>
    <m/>
    <m/>
    <s v="SAME NAME"/>
    <x v="14"/>
  </r>
  <r>
    <n v="193"/>
    <s v="SUKHRAJ SINGH "/>
    <x v="0"/>
    <s v="COACH"/>
    <d v="1987-12-24T00:00:00"/>
    <d v="2025-11-17T00:00:00"/>
    <s v="37YEARS10MONTHS,24DAYS"/>
    <x v="0"/>
    <m/>
    <s v="TEAM INCHARGE"/>
    <n v="9501023072"/>
    <d v="2025-11-18T00:00:00"/>
    <s v="09:00AM"/>
    <d v="2025-11-21T00:00:00"/>
    <s v="01:00PM"/>
    <s v="SAME NAME"/>
    <x v="14"/>
  </r>
  <r>
    <n v="194"/>
    <s v="DEEPAK KUMAR"/>
    <x v="0"/>
    <s v="COACH"/>
    <d v="1983-05-08T00:00:00"/>
    <d v="2025-11-17T00:00:00"/>
    <s v="42YEARS6MONTHS,9DAYS"/>
    <x v="1"/>
    <m/>
    <m/>
    <n v="9217794050"/>
    <m/>
    <m/>
    <m/>
    <m/>
    <s v="REPLACE WITH NAVDEEP SINGH  "/>
    <x v="14"/>
  </r>
  <r>
    <n v="195"/>
    <s v="KABIR TANK"/>
    <x v="0"/>
    <s v="ATHLETE"/>
    <d v="2006-01-18T00:00:00"/>
    <d v="2025-11-17T00:00:00"/>
    <s v="19YEARS9MONTHS,30DAYS"/>
    <x v="0"/>
    <s v="TEAM COMPETITION"/>
    <m/>
    <m/>
    <m/>
    <m/>
    <m/>
    <m/>
    <s v="SAME NAME"/>
    <x v="15"/>
  </r>
  <r>
    <n v="196"/>
    <s v="SOHAM DADHICH"/>
    <x v="0"/>
    <s v="ATHLETE"/>
    <d v="2007-05-12T00:00:00"/>
    <d v="2025-11-17T00:00:00"/>
    <s v="18YEARS6MONTHS,5DAYS"/>
    <x v="0"/>
    <s v="TEAM COMPETITION"/>
    <m/>
    <m/>
    <m/>
    <m/>
    <m/>
    <m/>
    <s v="SAME NAME"/>
    <x v="15"/>
  </r>
  <r>
    <n v="197"/>
    <s v="MUKUL SHARMA"/>
    <x v="0"/>
    <s v="ATHLETE"/>
    <d v="2005-05-17T00:00:00"/>
    <d v="2025-11-17T00:00:00"/>
    <s v="20YEARS6MONTHS,0DAYS"/>
    <x v="0"/>
    <s v="TEAM COMPETITION"/>
    <m/>
    <m/>
    <m/>
    <m/>
    <m/>
    <m/>
    <s v="SAME NAME"/>
    <x v="15"/>
  </r>
  <r>
    <n v="198"/>
    <s v="AZEEM TARIQUE"/>
    <x v="0"/>
    <s v="PARTNER"/>
    <d v="2006-06-10T00:00:00"/>
    <d v="2025-11-17T00:00:00"/>
    <s v="19YEARS5MONTHS,7DAYS"/>
    <x v="0"/>
    <s v="TEAM COMPETITION"/>
    <m/>
    <m/>
    <m/>
    <m/>
    <m/>
    <m/>
    <s v="SAME NAME"/>
    <x v="15"/>
  </r>
  <r>
    <n v="199"/>
    <s v="MAHIR TARIQUE"/>
    <x v="0"/>
    <s v="PARTNER"/>
    <d v="2008-07-31T00:00:00"/>
    <d v="2025-11-17T00:00:00"/>
    <s v="17YEARS3MONTHS,17DAYS"/>
    <x v="0"/>
    <s v="TEAM COMPETITION"/>
    <m/>
    <m/>
    <m/>
    <m/>
    <m/>
    <m/>
    <s v="SAME NAME"/>
    <x v="15"/>
  </r>
  <r>
    <n v="200"/>
    <s v="LAVESH SHARMA"/>
    <x v="0"/>
    <s v="ATHLETE"/>
    <d v="2008-10-27T00:00:00"/>
    <d v="2025-11-17T00:00:00"/>
    <s v="17YEARS0MONTHS,21DAYS"/>
    <x v="1"/>
    <s v="TRADITIONAL COMPETITION"/>
    <m/>
    <m/>
    <m/>
    <m/>
    <m/>
    <m/>
    <s v="SAME NAME"/>
    <x v="15"/>
  </r>
  <r>
    <n v="201"/>
    <s v="HARI OM"/>
    <x v="0"/>
    <s v="ATHLETE"/>
    <d v="2012-02-29T00:00:00"/>
    <d v="2025-11-17T00:00:00"/>
    <s v="13YEARS8MONTHS,19DAYS"/>
    <x v="2"/>
    <s v="TRADITIONAL COMPETITION"/>
    <m/>
    <m/>
    <m/>
    <m/>
    <m/>
    <m/>
    <s v="SAME NAME"/>
    <x v="15"/>
  </r>
  <r>
    <n v="202"/>
    <s v="SHOYEB FIROZ"/>
    <x v="0"/>
    <s v="COACH"/>
    <d v="1990-12-08T00:00:00"/>
    <d v="2025-11-17T00:00:00"/>
    <s v="34YEARS11MONTHS,9DAYS"/>
    <x v="0"/>
    <m/>
    <s v="TEAM INCHARGE"/>
    <n v="7976107454"/>
    <d v="2025-11-17T00:00:00"/>
    <m/>
    <d v="2025-11-22T00:00:00"/>
    <m/>
    <s v="Received email with this Arrival - 17 &amp; 18 November, 2025 _x000a_Departure - 21 &amp; 22 November, 2025"/>
    <x v="15"/>
  </r>
  <r>
    <n v="203"/>
    <s v="RAJ CHAUHAN"/>
    <x v="0"/>
    <s v="COACH"/>
    <d v="1991-06-14T00:00:00"/>
    <d v="2025-11-17T00:00:00"/>
    <s v="34YEARS5MONTHS,3DAYS"/>
    <x v="1"/>
    <m/>
    <s v="TEAM INCHARGE -GORUP 1"/>
    <n v="8854910555"/>
    <d v="2025-11-17T00:00:00"/>
    <s v="12:55PM"/>
    <d v="2025-11-22T00:00:00"/>
    <s v="10:55PM"/>
    <s v="SAME NAME"/>
    <x v="15"/>
  </r>
  <r>
    <n v="204"/>
    <s v="PAYAL SAINI"/>
    <x v="1"/>
    <s v="ATHLETE"/>
    <d v="2007-11-11T00:00:00"/>
    <d v="2025-11-17T00:00:00"/>
    <s v="18YEARS0MONTHS,6DAYS"/>
    <x v="0"/>
    <s v="TEAM COMPETITION"/>
    <m/>
    <m/>
    <m/>
    <m/>
    <m/>
    <m/>
    <s v="SAME NAME"/>
    <x v="15"/>
  </r>
  <r>
    <n v="205"/>
    <s v="SHRUTI BHARGAWA"/>
    <x v="1"/>
    <s v="ATHLETE"/>
    <d v="1989-01-11T00:00:00"/>
    <d v="2025-11-17T00:00:00"/>
    <s v="36YEARS10MONTHS,6DAYS"/>
    <x v="0"/>
    <s v="TEAM COMPETITION"/>
    <m/>
    <m/>
    <m/>
    <m/>
    <m/>
    <m/>
    <s v="SAME NAME"/>
    <x v="15"/>
  </r>
  <r>
    <n v="206"/>
    <s v="RAKHI SAINI"/>
    <x v="1"/>
    <s v="ATHLETE"/>
    <d v="2005-08-18T00:00:00"/>
    <d v="2025-11-17T00:00:00"/>
    <s v="20YEARS2MONTHS,30DAYS"/>
    <x v="0"/>
    <s v="TEAM COMPETITION"/>
    <m/>
    <m/>
    <m/>
    <m/>
    <m/>
    <m/>
    <s v="SAME NAME"/>
    <x v="15"/>
  </r>
  <r>
    <n v="207"/>
    <s v="MAHAKSEN"/>
    <x v="1"/>
    <s v="PARTNER"/>
    <d v="2004-10-12T00:00:00"/>
    <d v="2025-11-17T00:00:00"/>
    <s v="21YEARS1MONTHS,5DAYS"/>
    <x v="0"/>
    <s v="TEAM COMPETITION"/>
    <m/>
    <m/>
    <m/>
    <m/>
    <m/>
    <m/>
    <s v="SAME NAME"/>
    <x v="15"/>
  </r>
  <r>
    <n v="208"/>
    <s v="SALONI "/>
    <x v="1"/>
    <s v="PARTNER"/>
    <d v="2004-03-05T00:00:00"/>
    <d v="2025-11-17T00:00:00"/>
    <s v="21YEARS8MONTHS,12DAYS"/>
    <x v="0"/>
    <s v="TEAM COMPETITION"/>
    <m/>
    <m/>
    <m/>
    <m/>
    <m/>
    <m/>
    <s v="DEEPMALA REPLACE WITH SALONU "/>
    <x v="15"/>
  </r>
  <r>
    <n v="209"/>
    <s v="NANDNI SONKIYA "/>
    <x v="1"/>
    <s v="ATHLETE"/>
    <d v="2009-12-08T00:00:00"/>
    <d v="2025-11-17T00:00:00"/>
    <s v="15YEARS11MONTHS,9DAYS"/>
    <x v="1"/>
    <s v="TRADITIONAL COMPETITION"/>
    <m/>
    <m/>
    <m/>
    <m/>
    <m/>
    <m/>
    <s v="SAME NAME"/>
    <x v="15"/>
  </r>
  <r>
    <n v="210"/>
    <s v="SADIYA"/>
    <x v="1"/>
    <s v="ATHLETE"/>
    <d v="2012-06-25T00:00:00"/>
    <d v="2025-11-17T00:00:00"/>
    <s v="13YEARS4MONTHS,23DAYS"/>
    <x v="2"/>
    <s v="TRADITIONAL COMPETITION"/>
    <m/>
    <m/>
    <m/>
    <m/>
    <m/>
    <m/>
    <s v="SAME NAME"/>
    <x v="15"/>
  </r>
  <r>
    <n v="211"/>
    <s v="NEHA SHARMA"/>
    <x v="1"/>
    <s v="COACH"/>
    <d v="1998-10-21T00:00:00"/>
    <d v="2025-11-17T00:00:00"/>
    <s v="27YEARS0MONTHS,27DAYS"/>
    <x v="0"/>
    <m/>
    <s v="TEAM INCHARGE"/>
    <n v="9772458374"/>
    <d v="2025-11-17T00:00:00"/>
    <m/>
    <d v="2025-11-22T00:00:00"/>
    <m/>
    <s v="Received email with this Arrival - 17 &amp; 18 November, 2025 _x000a_Departure - 21 &amp; 22 November, 2025"/>
    <x v="15"/>
  </r>
  <r>
    <n v="212"/>
    <s v="TEENA RATHOR"/>
    <x v="1"/>
    <s v="COACH"/>
    <d v="1986-02-17T00:00:00"/>
    <d v="2025-11-17T00:00:00"/>
    <s v="39YEARS9MONTHS,0DAYS"/>
    <x v="2"/>
    <m/>
    <m/>
    <n v="8696503006"/>
    <d v="2025-11-17T00:00:00"/>
    <s v="12:55PM"/>
    <d v="2025-11-22T00:00:00"/>
    <s v="10:55PM"/>
    <s v="SAME NAME"/>
    <x v="15"/>
  </r>
  <r>
    <n v="213"/>
    <s v="URMA"/>
    <x v="1"/>
    <s v="COACH/ESCORT"/>
    <d v="1986-08-01T00:00:00"/>
    <d v="2025-11-17T00:00:00"/>
    <s v="39YEARS3MONTHS,16DAYS"/>
    <x v="3"/>
    <m/>
    <s v="GROUP -2"/>
    <n v="8107372148"/>
    <d v="2025-11-18T00:00:00"/>
    <s v="07:00AM"/>
    <d v="2025-11-21T00:00:00"/>
    <s v="11:30PM"/>
    <s v="SAME NAME"/>
    <x v="15"/>
  </r>
  <r>
    <n v="214"/>
    <s v="SREE HARI"/>
    <x v="0"/>
    <s v="ATHLETE"/>
    <d v="2006-06-18T00:00:00"/>
    <d v="2025-11-17T00:00:00"/>
    <s v="19YEARS4MONTHS,30DAYS"/>
    <x v="0"/>
    <s v="TEAM COMPETITION"/>
    <m/>
    <m/>
    <m/>
    <m/>
    <m/>
    <m/>
    <s v="SAME NAME"/>
    <x v="16"/>
  </r>
  <r>
    <n v="215"/>
    <s v="YUKESH"/>
    <x v="0"/>
    <s v="ATHLETE"/>
    <d v="2006-06-01T00:00:00"/>
    <d v="2025-11-17T00:00:00"/>
    <s v="19YEARS5MONTHS,16DAYS"/>
    <x v="0"/>
    <s v="TEAM COMPETITION"/>
    <m/>
    <m/>
    <m/>
    <m/>
    <m/>
    <m/>
    <s v="SAME NAME"/>
    <x v="16"/>
  </r>
  <r>
    <n v="216"/>
    <s v="HARISH RAJ"/>
    <x v="0"/>
    <s v="ATHLETE"/>
    <d v="2006-07-24T00:00:00"/>
    <d v="2025-11-17T00:00:00"/>
    <s v="19YEARS3MONTHS,24DAYS"/>
    <x v="0"/>
    <s v="TEAM COMPETITION"/>
    <m/>
    <m/>
    <m/>
    <m/>
    <m/>
    <m/>
    <s v="SAME NAME"/>
    <x v="16"/>
  </r>
  <r>
    <n v="217"/>
    <s v="RICVETHAN G"/>
    <x v="0"/>
    <s v="PARTNER"/>
    <d v="2008-01-08T00:00:00"/>
    <d v="2025-11-17T00:00:00"/>
    <s v="17YEARS10MONTHS,9DAYS"/>
    <x v="0"/>
    <s v="TEAM COMPETITION"/>
    <m/>
    <m/>
    <m/>
    <m/>
    <m/>
    <m/>
    <s v="SAME NAME"/>
    <x v="16"/>
  </r>
  <r>
    <n v="218"/>
    <s v="JITHENDRA S"/>
    <x v="0"/>
    <s v="PARTNER"/>
    <d v="2003-06-17T00:00:00"/>
    <d v="2025-11-17T00:00:00"/>
    <s v="22YEARS5MONTHS,0DAYS"/>
    <x v="0"/>
    <s v="TEAM COMPETITION"/>
    <m/>
    <m/>
    <m/>
    <m/>
    <m/>
    <m/>
    <s v="Antony Shalon has been replaced with Mr. Jithendra S (DOB: 17.06.2003)"/>
    <x v="16"/>
  </r>
  <r>
    <n v="219"/>
    <s v="MOHAMMED THAMEM"/>
    <x v="0"/>
    <s v="ATHLETE"/>
    <d v="2008-12-29T00:00:00"/>
    <d v="2025-11-17T00:00:00"/>
    <s v="16YEARS10MONTHS,19DAYS"/>
    <x v="1"/>
    <s v="TRADITIONAL COMPETITION"/>
    <m/>
    <m/>
    <m/>
    <m/>
    <m/>
    <m/>
    <s v="SAME NAME"/>
    <x v="16"/>
  </r>
  <r>
    <n v="220"/>
    <s v="DHANUSH "/>
    <x v="0"/>
    <s v="COACH"/>
    <d v="2003-09-01T00:00:00"/>
    <d v="2025-11-17T00:00:00"/>
    <s v="22YEARS2MONTHS,16DAYS"/>
    <x v="0"/>
    <s v="TEAM COMPETITION"/>
    <s v="TEAM INCHARGE"/>
    <n v="9443453491"/>
    <d v="2025-08-22T00:00:00"/>
    <s v="10:55AM"/>
    <d v="2025-08-26T00:00:00"/>
    <s v="05:55PM"/>
    <s v="Paripuranam has been replaced with Mr. Dhanush"/>
    <x v="16"/>
  </r>
  <r>
    <n v="221"/>
    <s v="RITHICK ROSHAN G"/>
    <x v="0"/>
    <s v="COACH"/>
    <d v="2001-04-09T00:00:00"/>
    <d v="2025-11-17T00:00:00"/>
    <s v="24YEARS7MONTHS,8DAYS"/>
    <x v="1"/>
    <m/>
    <m/>
    <n v="9345142048"/>
    <m/>
    <m/>
    <m/>
    <m/>
    <s v="SAME NAME"/>
    <x v="16"/>
  </r>
  <r>
    <n v="222"/>
    <s v="A AISHA JEGANSI"/>
    <x v="1"/>
    <s v="ATHLETE"/>
    <d v="2007-10-18T00:00:00"/>
    <d v="2025-11-17T00:00:00"/>
    <s v="18YEARS0MONTHS,30DAYS"/>
    <x v="0"/>
    <s v="TEAM COMPETITION"/>
    <m/>
    <m/>
    <m/>
    <m/>
    <m/>
    <m/>
    <s v="SAME NAME"/>
    <x v="16"/>
  </r>
  <r>
    <n v="223"/>
    <s v="D ABARNASRI"/>
    <x v="1"/>
    <s v="ATHLETE"/>
    <d v="2006-04-12T00:00:00"/>
    <d v="2025-11-17T00:00:00"/>
    <s v="19YEARS7MONTHS,5DAYS"/>
    <x v="0"/>
    <s v="TEAM COMPETITION"/>
    <m/>
    <m/>
    <m/>
    <m/>
    <m/>
    <m/>
    <s v="SAME NAME"/>
    <x v="16"/>
  </r>
  <r>
    <n v="224"/>
    <s v="R VADIVU RAMESH"/>
    <x v="1"/>
    <s v="ATHLETE"/>
    <d v="2007-04-04T00:00:00"/>
    <d v="2025-11-17T00:00:00"/>
    <s v="18YEARS7MONTHS,13DAYS"/>
    <x v="0"/>
    <s v="TEAM COMPETITION"/>
    <m/>
    <m/>
    <m/>
    <m/>
    <m/>
    <m/>
    <s v="SAME NAME"/>
    <x v="16"/>
  </r>
  <r>
    <n v="225"/>
    <s v="ROOPIKA V"/>
    <x v="1"/>
    <s v="PARTNER"/>
    <d v="2003-10-28T00:00:00"/>
    <d v="2025-11-17T00:00:00"/>
    <s v="22YEARS0MONTHS,20DAYS"/>
    <x v="0"/>
    <s v="TEAM COMPETITION"/>
    <m/>
    <m/>
    <m/>
    <m/>
    <m/>
    <m/>
    <s v="ADSHAYA P REPLACE WITH ROOPIKA V"/>
    <x v="16"/>
  </r>
  <r>
    <n v="226"/>
    <s v="M SHARINYA"/>
    <x v="1"/>
    <s v="PARTNER"/>
    <d v="2007-12-15T00:00:00"/>
    <d v="2025-11-17T00:00:00"/>
    <s v="17YEARS11MONTHS,2DAYS"/>
    <x v="0"/>
    <s v="TEAM COMPETITION"/>
    <m/>
    <m/>
    <m/>
    <m/>
    <m/>
    <m/>
    <s v="SANCHANA RAJ S REPLACE WITH M SHARINYA"/>
    <x v="16"/>
  </r>
  <r>
    <n v="227"/>
    <s v="DEEKSHA"/>
    <x v="1"/>
    <s v="ATHLETE"/>
    <d v="2009-04-22T00:00:00"/>
    <d v="2025-11-17T00:00:00"/>
    <s v="16YEARS6MONTHS,26DAYS"/>
    <x v="1"/>
    <s v="TRADITIONAL COMPETITION"/>
    <m/>
    <m/>
    <m/>
    <m/>
    <m/>
    <m/>
    <s v="SAME NAME"/>
    <x v="16"/>
  </r>
  <r>
    <n v="228"/>
    <s v="R SASIARASI "/>
    <x v="1"/>
    <s v="COACH"/>
    <d v="1986-04-03T00:00:00"/>
    <d v="2025-11-17T00:00:00"/>
    <s v="39YEARS7MONTHS,14DAYS"/>
    <x v="0"/>
    <m/>
    <s v="TEAM INCHARGE"/>
    <n v="8220456600"/>
    <d v="2025-08-22T00:00:00"/>
    <s v="10:55AM"/>
    <d v="2025-08-26T00:00:00"/>
    <s v="05:55PM"/>
    <s v="SAME NAME"/>
    <x v="16"/>
  </r>
  <r>
    <n v="229"/>
    <s v="KRISHNA AGARWAL"/>
    <x v="0"/>
    <s v="ATHLETE"/>
    <d v="2006-06-21T00:00:00"/>
    <d v="2025-11-17T00:00:00"/>
    <s v="19YEARS4MONTHS,27DAYS"/>
    <x v="0"/>
    <s v="TEAM COMPETITION"/>
    <m/>
    <m/>
    <m/>
    <m/>
    <m/>
    <m/>
    <s v="SAME NAME"/>
    <x v="17"/>
  </r>
  <r>
    <n v="230"/>
    <s v="PRANAV RAJ SINGH"/>
    <x v="0"/>
    <s v="ATHLETE"/>
    <d v="2008-05-06T00:00:00"/>
    <d v="2025-11-17T00:00:00"/>
    <s v="17YEARS6MONTHS,11DAYS"/>
    <x v="0"/>
    <s v="TEAM COMPETITION"/>
    <m/>
    <m/>
    <m/>
    <m/>
    <m/>
    <m/>
    <s v="SAME NAME"/>
    <x v="17"/>
  </r>
  <r>
    <n v="231"/>
    <s v="MRITYUNJAY KUMAR"/>
    <x v="0"/>
    <s v="ATHLETE"/>
    <d v="2007-09-16T00:00:00"/>
    <d v="2025-11-17T00:00:00"/>
    <s v="18YEARS2MONTHS,1DAYS"/>
    <x v="0"/>
    <s v="TEAM COMPETITION"/>
    <m/>
    <m/>
    <m/>
    <m/>
    <m/>
    <m/>
    <s v="SAME NAME"/>
    <x v="17"/>
  </r>
  <r>
    <n v="232"/>
    <s v="SAHIL"/>
    <x v="0"/>
    <s v="PARTNER"/>
    <d v="2002-06-02T00:00:00"/>
    <d v="2025-11-17T00:00:00"/>
    <s v="23YEARS5MONTHS,15DAYS"/>
    <x v="0"/>
    <s v="TEAM COMPETITION"/>
    <m/>
    <m/>
    <m/>
    <m/>
    <m/>
    <m/>
    <s v="SAME NAME"/>
    <x v="17"/>
  </r>
  <r>
    <n v="233"/>
    <s v="ARYAN "/>
    <x v="0"/>
    <s v="PARTNER"/>
    <d v="2007-07-20T00:00:00"/>
    <d v="2025-11-17T00:00:00"/>
    <s v="18YEARS3MONTHS,28DAYS"/>
    <x v="0"/>
    <s v="TEAM COMPETITION"/>
    <m/>
    <m/>
    <m/>
    <m/>
    <m/>
    <m/>
    <s v="DOB update"/>
    <x v="17"/>
  </r>
  <r>
    <n v="234"/>
    <s v="MIZNA ALI"/>
    <x v="1"/>
    <s v="ATHLETE"/>
    <d v="2010-10-29T00:00:00"/>
    <d v="2025-11-17T00:00:00"/>
    <s v="15YEARS0MONTHS,19DAYS"/>
    <x v="1"/>
    <s v="TRADITIONAL COMPETITION"/>
    <m/>
    <m/>
    <m/>
    <m/>
    <m/>
    <m/>
    <s v="SAME NAME"/>
    <x v="17"/>
  </r>
  <r>
    <n v="235"/>
    <s v="NIHAL AHMED"/>
    <x v="0"/>
    <s v="ATHLETE"/>
    <d v="2009-12-09T00:00:00"/>
    <d v="2025-11-17T00:00:00"/>
    <s v="15YEARS11MONTHS,8DAYS"/>
    <x v="1"/>
    <s v="TRADITIONAL COMPETITION"/>
    <m/>
    <m/>
    <m/>
    <m/>
    <m/>
    <m/>
    <s v="SAME NAME"/>
    <x v="17"/>
  </r>
  <r>
    <n v="236"/>
    <s v="AMIT KUMAR"/>
    <x v="0"/>
    <s v="COACH"/>
    <d v="1989-07-06T00:00:00"/>
    <d v="2025-11-17T00:00:00"/>
    <s v="36YEARS4MONTHS,11DAYS"/>
    <x v="0"/>
    <m/>
    <s v="TEAM INCHARGE"/>
    <n v="9456285556"/>
    <d v="2025-11-17T00:00:00"/>
    <m/>
    <d v="2025-11-21T00:00:00"/>
    <m/>
    <s v="SAME NAME"/>
    <x v="17"/>
  </r>
  <r>
    <n v="237"/>
    <s v="SATENDER"/>
    <x v="0"/>
    <s v="COACH"/>
    <d v="1982-01-03T00:00:00"/>
    <d v="2025-11-17T00:00:00"/>
    <s v="43YEARS10MONTHS,14DAYS"/>
    <x v="1"/>
    <m/>
    <m/>
    <n v="8090333726"/>
    <m/>
    <m/>
    <m/>
    <m/>
    <s v="SAME NAME"/>
    <x v="17"/>
  </r>
  <r>
    <n v="238"/>
    <s v="ADITYA BISHT"/>
    <x v="0"/>
    <s v="ATHLETE "/>
    <d v="2000-09-10T00:00:00"/>
    <d v="2025-11-17T00:00:00"/>
    <s v="25YEARS2MONTHS,7DAYS"/>
    <x v="0"/>
    <s v="TEAM COMPETITION"/>
    <m/>
    <m/>
    <m/>
    <m/>
    <m/>
    <m/>
    <s v="SAME NAME"/>
    <x v="18"/>
  </r>
  <r>
    <n v="239"/>
    <s v="MUKUL THAPA"/>
    <x v="0"/>
    <s v="ATHLETE "/>
    <d v="2001-04-24T00:00:00"/>
    <d v="2025-11-17T00:00:00"/>
    <s v="24YEARS6MONTHS,24DAYS"/>
    <x v="0"/>
    <s v="TEAM COMPETITION"/>
    <m/>
    <m/>
    <m/>
    <m/>
    <m/>
    <m/>
    <s v="SAME NAME"/>
    <x v="18"/>
  </r>
  <r>
    <n v="240"/>
    <s v="RAHUL SAINI"/>
    <x v="0"/>
    <s v="ATHLETE"/>
    <d v="2000-10-26T00:00:00"/>
    <d v="2025-11-17T00:00:00"/>
    <s v="25YEARS0MONTHS,22DAYS"/>
    <x v="0"/>
    <s v="TEAM COMPETITION"/>
    <m/>
    <m/>
    <m/>
    <m/>
    <m/>
    <m/>
    <s v="SAME NAME"/>
    <x v="18"/>
  </r>
  <r>
    <n v="241"/>
    <s v="SHRIMAN NAUTIYAL"/>
    <x v="0"/>
    <s v="PARTNER"/>
    <d v="2006-10-27T00:00:00"/>
    <d v="2025-11-17T00:00:00"/>
    <s v="19YEARS0MONTHS,21DAYS"/>
    <x v="0"/>
    <s v="TEAM COMPETITION"/>
    <m/>
    <m/>
    <m/>
    <m/>
    <m/>
    <m/>
    <s v="SAME NAME"/>
    <x v="18"/>
  </r>
  <r>
    <n v="242"/>
    <s v="AKHIL"/>
    <x v="0"/>
    <s v="PARTNER"/>
    <d v="2003-07-03T00:00:00"/>
    <d v="2025-11-17T00:00:00"/>
    <s v="22YEARS4MONTHS,14DAYS"/>
    <x v="0"/>
    <s v="TEAM COMPETITION"/>
    <m/>
    <m/>
    <m/>
    <m/>
    <m/>
    <m/>
    <s v="SAME NAME"/>
    <x v="18"/>
  </r>
  <r>
    <n v="243"/>
    <s v="GULSHAN"/>
    <x v="0"/>
    <s v="ATHLETE "/>
    <d v="2010-09-25T00:00:00"/>
    <d v="2025-11-17T00:00:00"/>
    <s v="15YEARS1MONTHS,23DAYS"/>
    <x v="1"/>
    <s v="TRADITIONAL COMPETITION"/>
    <m/>
    <m/>
    <m/>
    <m/>
    <m/>
    <m/>
    <s v="SAME NAME"/>
    <x v="18"/>
  </r>
  <r>
    <n v="244"/>
    <s v="JITENDER KUMAR"/>
    <x v="0"/>
    <s v="COACH"/>
    <d v="1995-07-05T00:00:00"/>
    <d v="2025-11-17T00:00:00"/>
    <s v="30YEARS4MONTHS,12DAYS"/>
    <x v="0"/>
    <m/>
    <s v="TEAM INCHARGE"/>
    <n v="9084055795"/>
    <d v="2025-11-17T00:00:00"/>
    <s v="07:00AM"/>
    <d v="2025-11-21T00:00:00"/>
    <s v="12:00PM"/>
    <s v="SAME NAME"/>
    <x v="18"/>
  </r>
  <r>
    <n v="245"/>
    <s v="PRIYANKA BISWAS"/>
    <x v="1"/>
    <s v="ATHLETE"/>
    <d v="2008-02-25T00:00:00"/>
    <d v="2025-11-17T00:00:00"/>
    <s v="17YEARS8MONTHS,23DAYS"/>
    <x v="0"/>
    <s v="TEAM COMPETITION"/>
    <m/>
    <m/>
    <m/>
    <m/>
    <m/>
    <m/>
    <s v="SAME NAME"/>
    <x v="19"/>
  </r>
  <r>
    <n v="246"/>
    <s v="HENA AFSANA"/>
    <x v="1"/>
    <s v="ATHLETE"/>
    <d v="1996-06-11T00:00:00"/>
    <d v="2025-11-17T00:00:00"/>
    <s v="29YEARS5MONTHS,6DAYS"/>
    <x v="0"/>
    <s v="TEAM COMPETITION"/>
    <m/>
    <m/>
    <m/>
    <m/>
    <m/>
    <m/>
    <s v="SAME NAME"/>
    <x v="19"/>
  </r>
  <r>
    <n v="247"/>
    <s v="REKHA MUKHI"/>
    <x v="1"/>
    <s v="ATHLETE"/>
    <d v="2005-08-14T00:00:00"/>
    <d v="2025-11-17T00:00:00"/>
    <s v="20YEARS3MONTHS,3DAYS"/>
    <x v="0"/>
    <s v="TEAM COMPETITION"/>
    <m/>
    <m/>
    <m/>
    <m/>
    <m/>
    <m/>
    <s v="SAME NAME"/>
    <x v="19"/>
  </r>
  <r>
    <n v="248"/>
    <s v="ANANDI GORE"/>
    <x v="1"/>
    <s v="PARTNER"/>
    <d v="2007-07-26T00:00:00"/>
    <d v="2025-11-17T00:00:00"/>
    <s v="18YEARS3MONTHS,22DAYS"/>
    <x v="0"/>
    <s v="TEAM COMPETITION"/>
    <m/>
    <m/>
    <m/>
    <m/>
    <m/>
    <m/>
    <s v="SAME NAME"/>
    <x v="19"/>
  </r>
  <r>
    <n v="249"/>
    <s v="MANGALI MURMU"/>
    <x v="1"/>
    <s v="PARTNER"/>
    <d v="2005-03-08T00:00:00"/>
    <d v="2025-11-17T00:00:00"/>
    <s v="20YEARS8MONTHS,9DAYS"/>
    <x v="0"/>
    <s v="TEAM COMPETITION"/>
    <m/>
    <m/>
    <m/>
    <m/>
    <m/>
    <m/>
    <s v="SAME NAME"/>
    <x v="19"/>
  </r>
  <r>
    <n v="250"/>
    <s v="RANI"/>
    <x v="1"/>
    <s v="ATHLETE"/>
    <d v="2008-08-25T00:00:00"/>
    <d v="2025-11-17T00:00:00"/>
    <s v="17YEARS2MONTHS,23DAYS"/>
    <x v="1"/>
    <s v="TRADITIONAL COMPETITION"/>
    <m/>
    <m/>
    <m/>
    <m/>
    <m/>
    <m/>
    <s v="SAME NAME"/>
    <x v="19"/>
  </r>
  <r>
    <n v="251"/>
    <s v="KUSUM MISTRI"/>
    <x v="1"/>
    <s v="ATHLETE"/>
    <d v="2011-11-16T00:00:00"/>
    <d v="2025-11-17T00:00:00"/>
    <s v="14YEARS0MONTHS,1DAYS"/>
    <x v="2"/>
    <s v="TRADITIONAL COMPETITION"/>
    <m/>
    <m/>
    <m/>
    <m/>
    <m/>
    <m/>
    <s v="SAME NAME"/>
    <x v="19"/>
  </r>
  <r>
    <n v="252"/>
    <s v="PAMPA JASHU"/>
    <x v="1"/>
    <s v="COACH"/>
    <d v="1990-02-02T00:00:00"/>
    <d v="2025-11-17T00:00:00"/>
    <s v="35YEARS9MONTHS,15DAYS"/>
    <x v="0"/>
    <m/>
    <s v="TEAM INCHARGE"/>
    <n v="7586073410"/>
    <m/>
    <m/>
    <m/>
    <m/>
    <s v="SAME NAME"/>
    <x v="19"/>
  </r>
  <r>
    <n v="253"/>
    <s v="ANKUSH MALLIK"/>
    <x v="0"/>
    <s v="ATHLETE"/>
    <d v="2006-01-14T00:00:00"/>
    <d v="2025-11-17T00:00:00"/>
    <s v="19YEARS10MONTHS,3DAYS"/>
    <x v="0"/>
    <s v="TEAM COMPETITION"/>
    <m/>
    <m/>
    <m/>
    <m/>
    <m/>
    <m/>
    <s v="SAME NAME"/>
    <x v="19"/>
  </r>
  <r>
    <n v="254"/>
    <s v="CHAYAN ROY"/>
    <x v="0"/>
    <s v="ATHLETE"/>
    <d v="2008-08-06T00:00:00"/>
    <d v="2025-11-17T00:00:00"/>
    <s v="17YEARS3MONTHS,11DAYS"/>
    <x v="0"/>
    <s v="TEAM COMPETITION"/>
    <m/>
    <m/>
    <m/>
    <m/>
    <m/>
    <m/>
    <s v="SAME NAME"/>
    <x v="19"/>
  </r>
  <r>
    <n v="255"/>
    <s v="SUBHAS BAURI"/>
    <x v="0"/>
    <s v="ATHLETE"/>
    <d v="2002-09-05T00:00:00"/>
    <d v="2025-11-17T00:00:00"/>
    <s v="23YEARS2MONTHS,12DAYS"/>
    <x v="0"/>
    <s v="TEAM COMPETITION"/>
    <m/>
    <m/>
    <m/>
    <m/>
    <m/>
    <m/>
    <s v="SAME NAME"/>
    <x v="19"/>
  </r>
  <r>
    <n v="256"/>
    <s v="KAUSHIK SADHUKHAN"/>
    <x v="0"/>
    <s v="PARTNER"/>
    <d v="2005-07-22T00:00:00"/>
    <d v="2025-11-17T00:00:00"/>
    <s v="20YEARS3MONTHS,26DAYS"/>
    <x v="0"/>
    <s v="TEAM COMPETITION"/>
    <m/>
    <m/>
    <m/>
    <m/>
    <m/>
    <m/>
    <s v="SAME NAME"/>
    <x v="19"/>
  </r>
  <r>
    <n v="257"/>
    <s v="SWAGATAN SINHA"/>
    <x v="0"/>
    <s v="PARTNER"/>
    <d v="2007-06-13T00:00:00"/>
    <d v="2025-11-17T00:00:00"/>
    <s v="18YEARS5MONTHS,4DAYS"/>
    <x v="0"/>
    <s v="TEAM COMPETITION"/>
    <m/>
    <m/>
    <m/>
    <m/>
    <m/>
    <m/>
    <s v="SAME NAME"/>
    <x v="19"/>
  </r>
  <r>
    <n v="258"/>
    <s v="RIJU HALDAR"/>
    <x v="0"/>
    <s v="ATHLETE"/>
    <d v="2010-04-23T00:00:00"/>
    <d v="2025-11-17T00:00:00"/>
    <s v="15YEARS6MONTHS,25DAYS"/>
    <x v="1"/>
    <s v="TRADITIONAL COMPETITION"/>
    <m/>
    <m/>
    <m/>
    <m/>
    <m/>
    <m/>
    <s v="SAME NAME"/>
    <x v="19"/>
  </r>
  <r>
    <n v="259"/>
    <s v="SUSHOBHAN DAN"/>
    <x v="0"/>
    <s v="ATHLETE"/>
    <d v="2012-11-09T00:00:00"/>
    <d v="2025-11-17T00:00:00"/>
    <s v="13YEARS0MONTHS,8DAYS"/>
    <x v="2"/>
    <s v="TRADITIONAL COMPETITION"/>
    <m/>
    <m/>
    <m/>
    <m/>
    <m/>
    <m/>
    <s v="SAME NAME"/>
    <x v="19"/>
  </r>
  <r>
    <n v="260"/>
    <s v="KAMAL GHOSH"/>
    <x v="0"/>
    <s v="COACH"/>
    <d v="1974-01-07T00:00:00"/>
    <d v="2025-11-17T00:00:00"/>
    <s v="51YEARS10MONTHS,10DAYS"/>
    <x v="0"/>
    <m/>
    <s v="TEAM INCHARGE"/>
    <n v="7908366069"/>
    <m/>
    <m/>
    <m/>
    <m/>
    <s v="SAME NAME"/>
    <x v="19"/>
  </r>
  <r>
    <n v="261"/>
    <s v="SANCHAY GHOSH"/>
    <x v="0"/>
    <s v="COACH"/>
    <d v="1996-11-09T00:00:00"/>
    <d v="2025-11-17T00:00:00"/>
    <s v="29YEARS0MONTHS,8DAYS"/>
    <x v="1"/>
    <m/>
    <m/>
    <s v="6291 838 191"/>
    <m/>
    <m/>
    <m/>
    <m/>
    <s v="SAME NAME"/>
    <x v="19"/>
  </r>
  <r>
    <n v="262"/>
    <s v="SAGAR KUMAR"/>
    <x v="0"/>
    <s v="ATHLETE "/>
    <d v="2002-03-17T00:00:00"/>
    <d v="2025-11-17T00:00:00"/>
    <s v="23YEARS8MONTHS,0DAYS"/>
    <x v="0"/>
    <s v="TEAM COMPETITION"/>
    <m/>
    <m/>
    <m/>
    <m/>
    <m/>
    <m/>
    <m/>
    <x v="20"/>
  </r>
  <r>
    <n v="263"/>
    <s v="RISHABH"/>
    <x v="0"/>
    <s v="ATHLETE "/>
    <d v="1999-08-26T00:00:00"/>
    <d v="2025-11-17T00:00:00"/>
    <s v="26YEARS2MONTHS,22DAYS"/>
    <x v="0"/>
    <s v="TEAM COMPETITION"/>
    <m/>
    <m/>
    <m/>
    <m/>
    <m/>
    <m/>
    <m/>
    <x v="20"/>
  </r>
  <r>
    <n v="264"/>
    <s v="SAKSHAM KUMAR"/>
    <x v="0"/>
    <s v="ATHLETE "/>
    <d v="2002-11-06T00:00:00"/>
    <d v="2025-11-17T00:00:00"/>
    <s v="23YEARS0MONTHS,11DAYS"/>
    <x v="0"/>
    <s v="TEAM COMPETITION"/>
    <m/>
    <m/>
    <m/>
    <m/>
    <m/>
    <m/>
    <m/>
    <x v="20"/>
  </r>
  <r>
    <n v="265"/>
    <s v="MANMEET ARORA"/>
    <x v="0"/>
    <s v="PARTNER"/>
    <d v="2008-10-23T00:00:00"/>
    <d v="2025-11-17T00:00:00"/>
    <s v="17YEARS0MONTHS,25DAYS"/>
    <x v="0"/>
    <s v="TEAM COMPETITION"/>
    <m/>
    <m/>
    <m/>
    <m/>
    <m/>
    <m/>
    <m/>
    <x v="20"/>
  </r>
  <r>
    <n v="266"/>
    <s v="VISHAL"/>
    <x v="0"/>
    <s v="PARTNER"/>
    <d v="2008-09-26T00:00:00"/>
    <d v="2025-11-17T00:00:00"/>
    <s v="17YEARS1MONTHS,22DAYS"/>
    <x v="0"/>
    <s v="TEAM COMPETITION"/>
    <m/>
    <m/>
    <m/>
    <m/>
    <m/>
    <m/>
    <m/>
    <x v="20"/>
  </r>
  <r>
    <n v="267"/>
    <s v="ISHANT"/>
    <x v="0"/>
    <s v="ATHLETE"/>
    <d v="2009-10-27T00:00:00"/>
    <d v="2025-11-17T00:00:00"/>
    <s v="16YEARS0MONTHS,21DAYS"/>
    <x v="1"/>
    <s v="TRADITIONAL COMPETITION"/>
    <m/>
    <m/>
    <m/>
    <m/>
    <m/>
    <m/>
    <m/>
    <x v="20"/>
  </r>
  <r>
    <n v="268"/>
    <s v="KARAN THAKUR"/>
    <x v="0"/>
    <s v="ATHLETE"/>
    <d v="2013-04-17T00:00:00"/>
    <d v="2025-11-17T00:00:00"/>
    <s v="12YEARS7MONTHS,0DAYS"/>
    <x v="2"/>
    <s v="TRADITIONAL COMPETITION"/>
    <m/>
    <m/>
    <m/>
    <m/>
    <m/>
    <m/>
    <m/>
    <x v="20"/>
  </r>
  <r>
    <n v="269"/>
    <s v="SURESH KUMAR"/>
    <x v="0"/>
    <s v="COACH"/>
    <d v="1982-07-24T00:00:00"/>
    <d v="2025-11-17T00:00:00"/>
    <s v="43YEARS3MONTHS,24DAYS"/>
    <x v="0"/>
    <m/>
    <s v="TEAM INCHARGE"/>
    <n v="9816720969"/>
    <m/>
    <m/>
    <m/>
    <m/>
    <m/>
    <x v="20"/>
  </r>
  <r>
    <n v="270"/>
    <s v="SUSHEEL KUMAR"/>
    <x v="0"/>
    <s v="COACH"/>
    <d v="1987-02-04T00:00:00"/>
    <d v="2025-11-17T00:00:00"/>
    <s v="38YEARS9MONTHS,13DAYS"/>
    <x v="5"/>
    <m/>
    <m/>
    <n v="8219419813"/>
    <m/>
    <m/>
    <m/>
    <m/>
    <m/>
    <x v="20"/>
  </r>
  <r>
    <n v="271"/>
    <s v="SURESH KUMAR"/>
    <x v="0"/>
    <s v="COACH"/>
    <d v="1975-10-08T00:00:00"/>
    <d v="2025-11-17T00:00:00"/>
    <s v="50YEARS1MONTHS,9DAYS"/>
    <x v="2"/>
    <m/>
    <m/>
    <n v="7018640373"/>
    <m/>
    <m/>
    <m/>
    <m/>
    <m/>
    <x v="20"/>
  </r>
  <r>
    <n v="272"/>
    <s v="G. RADHIKA"/>
    <x v="1"/>
    <s v="ATHLETE"/>
    <d v="2006-12-15T00:00:00"/>
    <d v="2025-11-17T00:00:00"/>
    <s v="18YEARS11MONTHS,2DAYS"/>
    <x v="0"/>
    <s v="TEAM COMPETITION"/>
    <m/>
    <m/>
    <m/>
    <m/>
    <m/>
    <m/>
    <s v="NEW ENTRY"/>
    <x v="21"/>
  </r>
  <r>
    <n v="273"/>
    <s v="N SUSMIDHA"/>
    <x v="1"/>
    <s v="ATHLETE"/>
    <d v="1999-12-08T00:00:00"/>
    <d v="2025-11-17T00:00:00"/>
    <s v="25YEARS11MONTHS,9DAYS"/>
    <x v="0"/>
    <s v="TEAM COMPETITION"/>
    <m/>
    <m/>
    <m/>
    <m/>
    <m/>
    <m/>
    <s v="NEW ENTRY"/>
    <x v="21"/>
  </r>
  <r>
    <n v="274"/>
    <s v="B LAVANYA"/>
    <x v="1"/>
    <s v="ATHLETE"/>
    <d v="1998-10-30T00:00:00"/>
    <d v="2025-11-17T00:00:00"/>
    <s v="27YEARS0MONTHS,18DAYS"/>
    <x v="0"/>
    <s v="TEAM COMPETITION"/>
    <m/>
    <m/>
    <m/>
    <m/>
    <m/>
    <m/>
    <s v="NEW ENTRY"/>
    <x v="21"/>
  </r>
  <r>
    <n v="275"/>
    <s v="V. NANDINI"/>
    <x v="1"/>
    <s v="PARTNER"/>
    <d v="2005-05-18T00:00:00"/>
    <d v="2025-11-17T00:00:00"/>
    <s v="20YEARS5MONTHS,30DAYS"/>
    <x v="0"/>
    <s v="TEAM COMPETITION"/>
    <m/>
    <m/>
    <m/>
    <m/>
    <m/>
    <m/>
    <s v="NEW ENTRY"/>
    <x v="21"/>
  </r>
  <r>
    <n v="276"/>
    <s v="E. SAI. VARSHITHA"/>
    <x v="1"/>
    <s v="PARTNER"/>
    <d v="2008-11-15T00:00:00"/>
    <d v="2025-11-17T00:00:00"/>
    <s v="17YEARS0MONTHS,2DAYS"/>
    <x v="0"/>
    <s v="TEAM COMPETITION"/>
    <m/>
    <m/>
    <m/>
    <m/>
    <m/>
    <m/>
    <s v="NEW ENTRY"/>
    <x v="21"/>
  </r>
  <r>
    <n v="277"/>
    <s v="S. BOBY"/>
    <x v="1"/>
    <s v="ATHLETE"/>
    <d v="2009-06-01T00:00:00"/>
    <d v="2025-11-17T00:00:00"/>
    <s v="16YEARS5MONTHS,16DAYS"/>
    <x v="1"/>
    <s v="TRADITIONAL COMPETITION"/>
    <m/>
    <m/>
    <m/>
    <m/>
    <m/>
    <m/>
    <s v="NEW ENTRY"/>
    <x v="21"/>
  </r>
  <r>
    <n v="278"/>
    <s v="P. RAMANJINAMMA"/>
    <x v="1"/>
    <s v="COACH"/>
    <d v="1990-07-09T00:00:00"/>
    <d v="2025-11-17T00:00:00"/>
    <s v="35YEARS4MONTHS,8DAYS"/>
    <x v="0"/>
    <s v="TEAM COMPETITION"/>
    <s v="TEAM INCHARGE"/>
    <n v="6303725801"/>
    <d v="2009-11-17T00:00:00"/>
    <m/>
    <d v="2025-11-21T00:00:00"/>
    <m/>
    <s v="NEW ENTRY"/>
    <x v="21"/>
  </r>
  <r>
    <n v="279"/>
    <s v="T. SHASHANK"/>
    <x v="0"/>
    <s v="ATHLETE"/>
    <d v="2005-11-05T00:00:00"/>
    <d v="2025-11-17T00:00:00"/>
    <s v="20YEARS0MONTHS,12DAYS"/>
    <x v="0"/>
    <s v="TEAM COMPETITION"/>
    <m/>
    <m/>
    <m/>
    <m/>
    <m/>
    <m/>
    <s v="NEW ENTRY"/>
    <x v="21"/>
  </r>
  <r>
    <n v="280"/>
    <s v="A. SATHEESH"/>
    <x v="0"/>
    <s v="ATHLETE"/>
    <d v="2001-08-13T00:00:00"/>
    <d v="2025-11-17T00:00:00"/>
    <s v="24YEARS3MONTHS,4DAYS"/>
    <x v="0"/>
    <s v="TEAM COMPETITION"/>
    <m/>
    <m/>
    <m/>
    <m/>
    <m/>
    <m/>
    <s v="NEW ENTRY"/>
    <x v="21"/>
  </r>
  <r>
    <n v="281"/>
    <s v="S. AITHA P"/>
    <x v="0"/>
    <s v="ATHLETE"/>
    <d v="1999-01-01T00:00:00"/>
    <d v="2025-11-17T00:00:00"/>
    <s v="26YEARS10MONTHS,16DAYS"/>
    <x v="0"/>
    <s v="TEAM COMPETITION"/>
    <m/>
    <m/>
    <m/>
    <m/>
    <m/>
    <m/>
    <s v="NEW ENTRY"/>
    <x v="21"/>
  </r>
  <r>
    <n v="282"/>
    <s v="G GOWRISANKAR"/>
    <x v="0"/>
    <s v="PARTNER"/>
    <d v="2008-08-23T00:00:00"/>
    <d v="2025-11-17T00:00:00"/>
    <s v="17YEARS2MONTHS,25DAYS"/>
    <x v="0"/>
    <s v="TEAM COMPETITION"/>
    <m/>
    <m/>
    <m/>
    <m/>
    <m/>
    <m/>
    <s v="NEW ENTRY"/>
    <x v="21"/>
  </r>
  <r>
    <n v="283"/>
    <s v="M SAISREENIVAS "/>
    <x v="0"/>
    <s v="PARTNER"/>
    <d v="2008-08-05T00:00:00"/>
    <d v="2025-11-17T00:00:00"/>
    <s v="17YEARS3MONTHS,12DAYS"/>
    <x v="0"/>
    <s v="TEAM COMPETITION"/>
    <m/>
    <m/>
    <m/>
    <m/>
    <m/>
    <m/>
    <s v="NEW ENTRY"/>
    <x v="21"/>
  </r>
  <r>
    <n v="284"/>
    <s v="M JAGAN"/>
    <x v="0"/>
    <s v="ATHLETE"/>
    <d v="2009-05-17T00:00:00"/>
    <d v="2025-11-17T00:00:00"/>
    <s v="16YEARS6MONTHS,0DAYS"/>
    <x v="1"/>
    <s v="TRADITIONAL COMPETITION"/>
    <m/>
    <m/>
    <m/>
    <m/>
    <m/>
    <m/>
    <s v="NEW ENTRY"/>
    <x v="21"/>
  </r>
  <r>
    <n v="285"/>
    <s v="Y DURGAPRASAD"/>
    <x v="0"/>
    <s v="COACH"/>
    <d v="1997-07-04T00:00:00"/>
    <d v="2025-11-17T00:00:00"/>
    <s v="28YEARS4MONTHS,13DAYS"/>
    <x v="0"/>
    <s v="TEAM COMPETITION"/>
    <s v="TEAM INCHARGE"/>
    <n v="9502440655"/>
    <d v="2009-11-17T00:00:00"/>
    <m/>
    <d v="2025-11-21T00:00:00"/>
    <m/>
    <s v="NEW ENTRY"/>
    <x v="21"/>
  </r>
  <r>
    <n v="286"/>
    <s v="NAVIN DHULAPKAR"/>
    <x v="0"/>
    <s v="ATHLETE"/>
    <d v="2006-11-21T00:00:00"/>
    <d v="2025-11-17T00:00:00"/>
    <s v="18YEARS11MONTHS,27DAYS"/>
    <x v="0"/>
    <s v="TEAM COMPETITION"/>
    <m/>
    <m/>
    <m/>
    <m/>
    <m/>
    <m/>
    <s v="NEW ENTRY"/>
    <x v="22"/>
  </r>
  <r>
    <n v="287"/>
    <s v="SANJAY SURVE"/>
    <x v="0"/>
    <s v="ATHLETE"/>
    <d v="2001-11-06T00:00:00"/>
    <d v="2025-11-17T00:00:00"/>
    <s v="24YEARS0MONTHS,11DAYS"/>
    <x v="0"/>
    <s v="TEAM COMPETITION"/>
    <m/>
    <m/>
    <m/>
    <m/>
    <m/>
    <m/>
    <s v="NEW ENTRY"/>
    <x v="22"/>
  </r>
  <r>
    <n v="288"/>
    <s v="RAMNATH BHANDARI"/>
    <x v="0"/>
    <s v="ATHLETE"/>
    <d v="2006-09-24T00:00:00"/>
    <d v="2025-11-17T00:00:00"/>
    <s v="19YEARS1MONTHS,24DAYS"/>
    <x v="0"/>
    <s v="TEAM COMPETITION"/>
    <m/>
    <m/>
    <m/>
    <m/>
    <m/>
    <m/>
    <s v="NEW ENTRY"/>
    <x v="22"/>
  </r>
  <r>
    <n v="289"/>
    <s v="SHUBHAM HARIJAN"/>
    <x v="0"/>
    <s v="PARTNER"/>
    <d v="2007-03-17T00:00:00"/>
    <d v="2025-11-17T00:00:00"/>
    <s v="18YEARS8MONTHS,0DAYS"/>
    <x v="0"/>
    <s v="TEAM COMPETITION"/>
    <m/>
    <m/>
    <m/>
    <m/>
    <m/>
    <m/>
    <s v="NEW ENTRY"/>
    <x v="22"/>
  </r>
  <r>
    <n v="290"/>
    <s v="NIGEL REGO"/>
    <x v="0"/>
    <s v="PARTNER"/>
    <d v="2007-09-20T00:00:00"/>
    <d v="2025-11-17T00:00:00"/>
    <s v="18YEARS1MONTHS,28DAYS"/>
    <x v="0"/>
    <s v="TEAM COMPETITION"/>
    <m/>
    <m/>
    <m/>
    <m/>
    <m/>
    <m/>
    <s v="NEW ENTRY"/>
    <x v="22"/>
  </r>
  <r>
    <n v="291"/>
    <s v="BHAVESH SUDHIR"/>
    <x v="0"/>
    <s v="ATHLETE"/>
    <d v="2009-12-22T00:00:00"/>
    <d v="2025-11-17T00:00:00"/>
    <s v="15YEARS10MONTHS,26DAYS"/>
    <x v="1"/>
    <s v="TRADITIONAL COMPETITION"/>
    <m/>
    <m/>
    <m/>
    <m/>
    <m/>
    <m/>
    <s v="NEW ENTRY"/>
    <x v="22"/>
  </r>
  <r>
    <n v="292"/>
    <s v="MANOJ KARMALKAR"/>
    <x v="0"/>
    <s v="COACH"/>
    <d v="1977-09-10T00:00:00"/>
    <d v="2025-11-17T00:00:00"/>
    <s v="48YEARS2MONTHS,7DAYS"/>
    <x v="0"/>
    <s v="TEAM COMPETITION"/>
    <s v="TEAM INCHARGE"/>
    <n v="9822001958"/>
    <d v="2025-11-15T00:00:00"/>
    <s v="11:45PM"/>
    <d v="2025-11-20T00:00:00"/>
    <s v="11:10PM"/>
    <s v="NEW ENTRY"/>
    <x v="22"/>
  </r>
  <r>
    <n v="293"/>
    <s v="RUPESH GAWAS"/>
    <x v="0"/>
    <s v="COACH"/>
    <d v="1979-10-01T00:00:00"/>
    <d v="2025-11-17T00:00:00"/>
    <s v="46YEARS1MONTHS,16DAYS"/>
    <x v="1"/>
    <s v="TRADITIONAL COMPETITION"/>
    <m/>
    <n v="7057471288"/>
    <m/>
    <m/>
    <m/>
    <m/>
    <s v="NEW ENTRY"/>
    <x v="22"/>
  </r>
  <r>
    <n v="294"/>
    <s v="JORAH FERNANDES"/>
    <x v="1"/>
    <s v="ATHLETE"/>
    <d v="2009-09-24T00:00:00"/>
    <d v="2025-11-17T00:00:00"/>
    <s v="16YEARS1MONTHS,24DAYS"/>
    <x v="1"/>
    <s v="TEAM COMPETITION"/>
    <m/>
    <m/>
    <m/>
    <m/>
    <m/>
    <m/>
    <s v="NEW ENTRY"/>
    <x v="22"/>
  </r>
  <r>
    <n v="295"/>
    <s v="SAKSHI PAGI"/>
    <x v="1"/>
    <s v="ATHLETE"/>
    <d v="2002-10-24T00:00:00"/>
    <d v="2025-11-17T00:00:00"/>
    <s v="23YEARS0MONTHS,24DAYS"/>
    <x v="0"/>
    <s v="TEAM COMPETITION"/>
    <m/>
    <m/>
    <m/>
    <m/>
    <m/>
    <m/>
    <s v="NEW ENTRY"/>
    <x v="22"/>
  </r>
  <r>
    <n v="296"/>
    <s v="SAKSHI NAIK"/>
    <x v="1"/>
    <s v="ATHLETE"/>
    <d v="2006-12-22T00:00:00"/>
    <d v="2025-11-17T00:00:00"/>
    <s v="18YEARS10MONTHS,26DAYS"/>
    <x v="0"/>
    <s v="TEAM COMPETITION"/>
    <m/>
    <m/>
    <m/>
    <m/>
    <m/>
    <m/>
    <s v="NEW ENTRY"/>
    <x v="22"/>
  </r>
  <r>
    <n v="297"/>
    <s v="ANILA KHALKO"/>
    <x v="1"/>
    <s v="PARTNER"/>
    <d v="2010-10-31T00:00:00"/>
    <d v="2025-11-17T00:00:00"/>
    <s v="15YEARS0MONTHS,17DAYS"/>
    <x v="1"/>
    <s v="TEAM COMPETITION"/>
    <m/>
    <m/>
    <m/>
    <m/>
    <m/>
    <m/>
    <s v="NEW ENTRY"/>
    <x v="22"/>
  </r>
  <r>
    <n v="298"/>
    <s v="PURVA MAULINGKAR"/>
    <x v="1"/>
    <s v="PARTNER"/>
    <d v="2009-11-12T00:00:00"/>
    <d v="2025-11-17T00:00:00"/>
    <s v="16YEARS0MONTHS,5DAYS"/>
    <x v="1"/>
    <s v="TEAM COMPETITION"/>
    <m/>
    <m/>
    <m/>
    <m/>
    <m/>
    <m/>
    <s v="NEW ENTRY"/>
    <x v="22"/>
  </r>
  <r>
    <n v="299"/>
    <s v="NEHAR VAPARI"/>
    <x v="1"/>
    <s v="ATHLETE"/>
    <d v="2009-09-29T00:00:00"/>
    <d v="2025-11-17T00:00:00"/>
    <s v="16YEARS1MONTHS,19DAYS"/>
    <x v="1"/>
    <s v="TRADITIONAL COMPETITION"/>
    <m/>
    <m/>
    <m/>
    <m/>
    <m/>
    <m/>
    <s v="NEW ENTRY"/>
    <x v="22"/>
  </r>
  <r>
    <n v="300"/>
    <s v="AATIFA KHAN PATHAN"/>
    <x v="1"/>
    <s v="COACH"/>
    <d v="1991-08-15T00:00:00"/>
    <d v="2025-11-17T00:00:00"/>
    <s v="34YEARS3MONTHS,2DAYS"/>
    <x v="0"/>
    <s v="TEAM COMPETITION"/>
    <s v="TEAM INCHARGE"/>
    <n v="7798406169"/>
    <d v="2025-11-15T00:00:00"/>
    <s v="11:45PM"/>
    <d v="2025-11-20T00:00:00"/>
    <s v="11:10PM"/>
    <s v="NEW ENTRY"/>
    <x v="22"/>
  </r>
  <r>
    <n v="301"/>
    <s v="VANLALHRIATPUIA"/>
    <x v="0"/>
    <s v="ATHLETE "/>
    <d v="2015-02-16T00:00:00"/>
    <d v="2025-11-17T00:00:00"/>
    <s v="10YEARS9MONTHS,1DAYS"/>
    <x v="2"/>
    <s v="TRADITIONAL COMPETITION"/>
    <m/>
    <m/>
    <m/>
    <m/>
    <m/>
    <m/>
    <s v="NEW ENTRY"/>
    <x v="23"/>
  </r>
  <r>
    <n v="302"/>
    <s v="ZICO VANLALAWMPUIA"/>
    <x v="0"/>
    <s v="ATHLETE "/>
    <d v="2012-05-05T00:00:00"/>
    <d v="2025-11-17T00:00:00"/>
    <s v="13YEARS6MONTHS,12DAYS"/>
    <x v="2"/>
    <s v="TRADITIONAL COMPETITION"/>
    <m/>
    <m/>
    <m/>
    <m/>
    <m/>
    <m/>
    <s v="NEW ENTRY"/>
    <x v="23"/>
  </r>
  <r>
    <n v="303"/>
    <s v="LALLAWMSANGA"/>
    <x v="0"/>
    <s v="ATHLETE "/>
    <d v="2012-09-19T00:00:00"/>
    <d v="2025-11-17T00:00:00"/>
    <s v="13YEARS1MONTHS,29DAYS"/>
    <x v="2"/>
    <s v="TRADITIONAL COMPETITION"/>
    <m/>
    <m/>
    <m/>
    <m/>
    <m/>
    <m/>
    <s v="NEW ENTRY"/>
    <x v="23"/>
  </r>
  <r>
    <n v="304"/>
    <s v="LALBIAKSANGA"/>
    <x v="0"/>
    <s v="ATHLETE"/>
    <d v="2013-12-13T00:00:00"/>
    <d v="2025-11-17T00:00:00"/>
    <s v="11YEARS11MONTHS,4DAYS"/>
    <x v="2"/>
    <s v="TRADITIONAL COMPETITION"/>
    <m/>
    <m/>
    <m/>
    <m/>
    <m/>
    <m/>
    <s v="NEW ENTRY"/>
    <x v="23"/>
  </r>
  <r>
    <n v="305"/>
    <s v="HD LALPEKKIMA"/>
    <x v="0"/>
    <s v="ATHLETE"/>
    <d v="2016-01-26T00:00:00"/>
    <d v="2025-11-17T00:00:00"/>
    <s v="9YEARS9MONTHS,22DAYS"/>
    <x v="2"/>
    <s v="TRADITIONAL COMPETITION"/>
    <m/>
    <m/>
    <m/>
    <m/>
    <m/>
    <m/>
    <s v="NEW ENTRY"/>
    <x v="23"/>
  </r>
  <r>
    <n v="306"/>
    <s v="LALROMAWIA"/>
    <x v="0"/>
    <s v="ATHLETE"/>
    <d v="2011-05-10T00:00:00"/>
    <d v="2025-11-17T00:00:00"/>
    <s v="14YEARS6MONTHS,7DAYS"/>
    <x v="1"/>
    <s v="TRADITIONAL COMPETITION"/>
    <m/>
    <m/>
    <m/>
    <m/>
    <m/>
    <m/>
    <s v="NEW ENTRY"/>
    <x v="23"/>
  </r>
  <r>
    <n v="307"/>
    <s v="REUBEN ZORAMCHHANA"/>
    <x v="0"/>
    <s v="ATHLETE"/>
    <d v="2011-05-05T00:00:00"/>
    <d v="2025-11-17T00:00:00"/>
    <s v="14YEARS6MONTHS,12DAYS"/>
    <x v="1"/>
    <s v="TRADITIONAL COMPETITION"/>
    <m/>
    <m/>
    <m/>
    <m/>
    <m/>
    <m/>
    <s v="NEW ENTRY"/>
    <x v="23"/>
  </r>
  <r>
    <n v="308"/>
    <s v="LALRUATFELA"/>
    <x v="0"/>
    <s v="COACH"/>
    <d v="1993-07-29T00:00:00"/>
    <d v="2025-11-17T00:00:00"/>
    <s v="32YEARS3MONTHS,19DAYS"/>
    <x v="2"/>
    <s v="TRADITIONAL COMPETITION"/>
    <s v="TEAM INCHARGE"/>
    <n v="7085265217"/>
    <d v="2025-11-17T00:00:00"/>
    <s v="02:30PM"/>
    <d v="2025-11-20T00:00:00"/>
    <s v="7:45PM"/>
    <s v="NEW ENTRY"/>
    <x v="23"/>
  </r>
  <r>
    <n v="309"/>
    <s v="LALREMRUATA"/>
    <x v="0"/>
    <s v="COACH"/>
    <d v="1993-02-15T00:00:00"/>
    <d v="2025-11-17T00:00:00"/>
    <s v="32YEARS9MONTHS,2DAYS"/>
    <x v="2"/>
    <s v="TRADITIONAL COMPETITION"/>
    <m/>
    <n v="7085847522"/>
    <m/>
    <m/>
    <m/>
    <m/>
    <s v="NEW ENTRY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060C50-3CB0-4177-87D3-840A2AB55C53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tates Names">
  <location ref="B3:E29" firstHeaderRow="1" firstDataRow="2" firstDataCol="1"/>
  <pivotFields count="17"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numFmtId="14" showAll="0"/>
    <pivotField showAll="0"/>
    <pivotField dataField="1" showAll="0">
      <items count="7">
        <item x="1"/>
        <item x="5"/>
        <item x="0"/>
        <item x="4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21"/>
        <item x="0"/>
        <item x="1"/>
        <item x="2"/>
        <item x="3"/>
        <item x="4"/>
        <item x="22"/>
        <item x="5"/>
        <item x="6"/>
        <item x="20"/>
        <item x="7"/>
        <item x="8"/>
        <item x="9"/>
        <item x="10"/>
        <item x="11"/>
        <item x="23"/>
        <item x="12"/>
        <item x="13"/>
        <item x="14"/>
        <item x="15"/>
        <item x="16"/>
        <item x="17"/>
        <item x="18"/>
        <item x="19"/>
        <item t="default"/>
      </items>
    </pivotField>
  </pivotFields>
  <rowFields count="1">
    <field x="16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unt of AGE GROUP" fld="7" subtotal="count" baseField="0" baseItem="0"/>
  </dataFields>
  <formats count="10">
    <format dxfId="62">
      <pivotArea collapsedLevelsAreSubtotals="1" fieldPosition="0">
        <references count="1">
          <reference field="16" count="0"/>
        </references>
      </pivotArea>
    </format>
    <format dxfId="61">
      <pivotArea field="16" type="button" dataOnly="0" labelOnly="1" outline="0" axis="axisRow" fieldPosition="0"/>
    </format>
    <format dxfId="60">
      <pivotArea dataOnly="0" labelOnly="1" fieldPosition="0">
        <references count="1">
          <reference field="16" count="0"/>
        </references>
      </pivotArea>
    </format>
    <format dxfId="59">
      <pivotArea dataOnly="0" labelOnly="1" fieldPosition="0">
        <references count="1">
          <reference field="2" count="0"/>
        </references>
      </pivotArea>
    </format>
    <format dxfId="58">
      <pivotArea dataOnly="0" labelOnly="1" grandCol="1" outline="0" fieldPosition="0"/>
    </format>
    <format dxfId="57">
      <pivotArea outline="0" collapsedLevelsAreSubtotals="1" fieldPosition="0"/>
    </format>
    <format dxfId="56">
      <pivotArea field="2" type="button" dataOnly="0" labelOnly="1" outline="0" axis="axisCol" fieldPosition="0"/>
    </format>
    <format dxfId="55">
      <pivotArea type="topRight" dataOnly="0" labelOnly="1" outline="0" fieldPosition="0"/>
    </format>
    <format dxfId="54">
      <pivotArea dataOnly="0" labelOnly="1" fieldPosition="0">
        <references count="1">
          <reference field="2" count="0"/>
        </references>
      </pivotArea>
    </format>
    <format dxfId="5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396923-9A81-43F3-9439-64A51A5F57F3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N27" firstHeaderRow="1" firstDataRow="3" firstDataCol="1"/>
  <pivotFields count="24">
    <pivotField showAll="0"/>
    <pivotField dataField="1" showAll="0"/>
    <pivotField axis="axisCol" showAll="0">
      <items count="5">
        <item x="0"/>
        <item m="1" x="3"/>
        <item x="1"/>
        <item x="2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11"/>
        <item x="6"/>
        <item x="20"/>
        <item x="14"/>
        <item x="18"/>
        <item x="2"/>
        <item x="10"/>
        <item x="3"/>
        <item x="7"/>
        <item x="0"/>
        <item x="1"/>
        <item x="5"/>
        <item x="19"/>
        <item x="9"/>
        <item x="16"/>
        <item x="17"/>
        <item x="12"/>
        <item x="15"/>
        <item x="4"/>
        <item x="8"/>
        <item x="13"/>
        <item t="default"/>
      </items>
    </pivotField>
    <pivotField showAll="0"/>
  </pivotFields>
  <rowFields count="1">
    <field x="22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2"/>
    <field x="3"/>
  </colFields>
  <colItems count="12">
    <i>
      <x/>
      <x/>
    </i>
    <i r="1">
      <x v="1"/>
    </i>
    <i r="1">
      <x v="3"/>
    </i>
    <i t="default">
      <x/>
    </i>
    <i>
      <x v="2"/>
      <x/>
    </i>
    <i r="1">
      <x v="1"/>
    </i>
    <i r="1">
      <x v="2"/>
    </i>
    <i r="1">
      <x v="3"/>
    </i>
    <i t="default">
      <x v="2"/>
    </i>
    <i>
      <x v="3"/>
      <x/>
    </i>
    <i t="default">
      <x v="3"/>
    </i>
    <i t="grand">
      <x/>
    </i>
  </colItems>
  <dataFields count="1">
    <dataField name="Count of NAME" fld="1" subtotal="count" baseField="0" baseItem="0"/>
  </dataFields>
  <formats count="29">
    <format dxfId="52">
      <pivotArea outline="0" collapsedLevelsAreSubtotals="1" fieldPosition="0"/>
    </format>
    <format dxfId="51">
      <pivotArea type="origin" dataOnly="0" labelOnly="1" outline="0" offset="A2" fieldPosition="0"/>
    </format>
    <format dxfId="50">
      <pivotArea field="22" type="button" dataOnly="0" labelOnly="1" outline="0" axis="axisRow" fieldPosition="0"/>
    </format>
    <format dxfId="49">
      <pivotArea dataOnly="0" labelOnly="1" fieldPosition="0">
        <references count="1">
          <reference field="22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1">
          <reference field="2" count="0"/>
        </references>
      </pivotArea>
    </format>
    <format dxfId="46">
      <pivotArea dataOnly="0" labelOnly="1" fieldPosition="0">
        <references count="1">
          <reference field="2" count="0" defaultSubtotal="1"/>
        </references>
      </pivotArea>
    </format>
    <format dxfId="45">
      <pivotArea dataOnly="0" labelOnly="1" grandCol="1" outline="0" fieldPosition="0"/>
    </format>
    <format dxfId="44">
      <pivotArea dataOnly="0" labelOnly="1" fieldPosition="0">
        <references count="2">
          <reference field="2" count="1" selected="0">
            <x v="0"/>
          </reference>
          <reference field="3" count="3">
            <x v="0"/>
            <x v="1"/>
            <x v="3"/>
          </reference>
        </references>
      </pivotArea>
    </format>
    <format dxfId="43">
      <pivotArea dataOnly="0" labelOnly="1" fieldPosition="0">
        <references count="2">
          <reference field="2" count="1" selected="0">
            <x v="1"/>
          </reference>
          <reference field="3" count="1">
            <x v="0"/>
          </reference>
        </references>
      </pivotArea>
    </format>
    <format dxfId="4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41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2" type="button" dataOnly="0" labelOnly="1" outline="0" axis="axisCol" fieldPosition="0"/>
    </format>
    <format dxfId="35">
      <pivotArea field="3" type="button" dataOnly="0" labelOnly="1" outline="0" axis="axisCol" fieldPosition="1"/>
    </format>
    <format dxfId="34">
      <pivotArea type="topRight" dataOnly="0" labelOnly="1" outline="0" fieldPosition="0"/>
    </format>
    <format dxfId="33">
      <pivotArea field="22" type="button" dataOnly="0" labelOnly="1" outline="0" axis="axisRow" fieldPosition="0"/>
    </format>
    <format dxfId="32">
      <pivotArea dataOnly="0" labelOnly="1" fieldPosition="0">
        <references count="1">
          <reference field="22" count="0"/>
        </references>
      </pivotArea>
    </format>
    <format dxfId="31">
      <pivotArea dataOnly="0" labelOnly="1" grandRow="1" outline="0" fieldPosition="0"/>
    </format>
    <format dxfId="30">
      <pivotArea dataOnly="0" labelOnly="1" fieldPosition="0">
        <references count="1">
          <reference field="2" count="0"/>
        </references>
      </pivotArea>
    </format>
    <format dxfId="29">
      <pivotArea dataOnly="0" labelOnly="1" fieldPosition="0">
        <references count="1">
          <reference field="2" count="0" defaultSubtotal="1"/>
        </references>
      </pivotArea>
    </format>
    <format dxfId="28">
      <pivotArea dataOnly="0" labelOnly="1" grandCol="1" outline="0" fieldPosition="0"/>
    </format>
    <format dxfId="27">
      <pivotArea dataOnly="0" labelOnly="1" fieldPosition="0">
        <references count="2">
          <reference field="2" count="1" selected="0">
            <x v="0"/>
          </reference>
          <reference field="3" count="3">
            <x v="0"/>
            <x v="1"/>
            <x v="3"/>
          </reference>
        </references>
      </pivotArea>
    </format>
    <format dxfId="26">
      <pivotArea dataOnly="0" labelOnly="1" fieldPosition="0">
        <references count="2">
          <reference field="2" count="1" selected="0">
            <x v="1"/>
          </reference>
          <reference field="3" count="1">
            <x v="0"/>
          </reference>
        </references>
      </pivotArea>
    </format>
    <format dxfId="25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4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97E0EB-206B-44F3-B4A1-41CDDA60580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I24" firstHeaderRow="1" firstDataRow="3" firstDataCol="1"/>
  <pivotFields count="19">
    <pivotField showAll="0"/>
    <pivotField dataField="1" showAll="0"/>
    <pivotField axis="axisCol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m="1" x="18"/>
        <item t="default"/>
      </items>
    </pivotField>
  </pivotFields>
  <rowFields count="1">
    <field x="18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2">
    <field x="2"/>
    <field x="3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Count of NAME" fld="1" subtotal="count" baseField="0" baseItem="0"/>
  </dataFields>
  <formats count="24">
    <format dxfId="23">
      <pivotArea outline="0" collapsedLevelsAreSubtotals="1" fieldPosition="0"/>
    </format>
    <format dxfId="22">
      <pivotArea field="18" type="button" dataOnly="0" labelOnly="1" outline="0" axis="axisRow" fieldPosition="0"/>
    </format>
    <format dxfId="21">
      <pivotArea dataOnly="0" labelOnly="1" fieldPosition="0">
        <references count="1">
          <reference field="18" count="0"/>
        </references>
      </pivotArea>
    </format>
    <format dxfId="20">
      <pivotArea dataOnly="0" labelOnly="1" grandRow="1" outline="0" fieldPosition="0"/>
    </format>
    <format dxfId="19">
      <pivotArea dataOnly="0" labelOnly="1" offset="IV256" fieldPosition="0">
        <references count="1">
          <reference field="2" count="1" defaultSubtotal="1">
            <x v="0"/>
          </reference>
        </references>
      </pivotArea>
    </format>
    <format dxfId="18">
      <pivotArea dataOnly="0" labelOnly="1" offset="IV256" fieldPosition="0">
        <references count="1">
          <reference field="2" count="1" defaultSubtotal="1">
            <x v="1"/>
          </reference>
        </references>
      </pivotArea>
    </format>
    <format dxfId="17">
      <pivotArea dataOnly="0" labelOnly="1" grandCol="1" outline="0" offset="IV256" fieldPosition="0"/>
    </format>
    <format dxfId="16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15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14">
      <pivotArea outline="0" collapsedLevelsAreSubtotals="1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type="origin" dataOnly="0" labelOnly="1" outline="0" fieldPosition="0"/>
    </format>
    <format dxfId="10">
      <pivotArea field="2" type="button" dataOnly="0" labelOnly="1" outline="0" axis="axisCol" fieldPosition="0"/>
    </format>
    <format dxfId="9">
      <pivotArea field="3" type="button" dataOnly="0" labelOnly="1" outline="0" axis="axisCol" fieldPosition="1"/>
    </format>
    <format dxfId="8">
      <pivotArea type="topRight" dataOnly="0" labelOnly="1" outline="0" fieldPosition="0"/>
    </format>
    <format dxfId="7">
      <pivotArea field="18" type="button" dataOnly="0" labelOnly="1" outline="0" axis="axisRow" fieldPosition="0"/>
    </format>
    <format dxfId="6">
      <pivotArea dataOnly="0" labelOnly="1" fieldPosition="0">
        <references count="1">
          <reference field="18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2" count="0"/>
        </references>
      </pivotArea>
    </format>
    <format dxfId="3">
      <pivotArea dataOnly="0" labelOnly="1" fieldPosition="0">
        <references count="1">
          <reference field="2" count="0" defaultSubtotal="1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0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8503-65F0-49D3-9B86-6B916E41AFA4}">
  <dimension ref="A1:EL39"/>
  <sheetViews>
    <sheetView tabSelected="1" zoomScale="70" zoomScaleNormal="70" zoomScaleSheetLayoutView="70" workbookViewId="0">
      <selection activeCell="W23" sqref="W23"/>
    </sheetView>
  </sheetViews>
  <sheetFormatPr defaultRowHeight="18.5" x14ac:dyDescent="0.45"/>
  <cols>
    <col min="1" max="1" width="8.7265625" style="48"/>
    <col min="2" max="2" width="25.26953125" style="49" customWidth="1"/>
    <col min="3" max="3" width="13.7265625" style="49" hidden="1" customWidth="1"/>
    <col min="4" max="4" width="12" style="49" hidden="1" customWidth="1"/>
    <col min="5" max="5" width="17.36328125" style="49" hidden="1" customWidth="1"/>
    <col min="6" max="6" width="23.1796875" style="49" hidden="1" customWidth="1"/>
    <col min="7" max="7" width="9.453125" style="49" hidden="1" customWidth="1"/>
    <col min="8" max="8" width="13.7265625" style="49" hidden="1" customWidth="1"/>
    <col min="9" max="9" width="12" style="49" hidden="1" customWidth="1"/>
    <col min="10" max="10" width="15.90625" style="49" hidden="1" customWidth="1"/>
    <col min="11" max="11" width="17.36328125" style="49" hidden="1" customWidth="1"/>
    <col min="12" max="12" width="23.1796875" style="49" hidden="1" customWidth="1"/>
    <col min="13" max="13" width="7" style="49" hidden="1" customWidth="1"/>
    <col min="14" max="14" width="11.54296875" style="49" customWidth="1"/>
    <col min="15" max="15" width="12.453125" style="49" hidden="1" customWidth="1"/>
    <col min="16" max="16" width="11" style="49" hidden="1" customWidth="1"/>
    <col min="17" max="17" width="12.453125" style="49" hidden="1" customWidth="1"/>
    <col min="18" max="18" width="11.453125" style="49" customWidth="1"/>
    <col min="19" max="19" width="12.453125" style="49" hidden="1" customWidth="1"/>
    <col min="20" max="20" width="11" style="49" hidden="1" customWidth="1"/>
    <col min="21" max="21" width="21" style="49" hidden="1" customWidth="1"/>
    <col min="22" max="22" width="12.453125" style="49" hidden="1" customWidth="1"/>
    <col min="23" max="23" width="10.7265625" style="49" customWidth="1"/>
    <col min="24" max="24" width="21.81640625" style="49" hidden="1" customWidth="1"/>
    <col min="25" max="25" width="13.7265625" style="49" hidden="1" customWidth="1"/>
    <col min="26" max="26" width="12" style="49" hidden="1" customWidth="1"/>
    <col min="27" max="27" width="12.7265625" style="49" hidden="1" customWidth="1"/>
    <col min="28" max="28" width="12.26953125" style="49" hidden="1" customWidth="1"/>
    <col min="29" max="29" width="14.36328125" style="49" hidden="1" customWidth="1"/>
    <col min="30" max="30" width="21.54296875" style="49" hidden="1" customWidth="1"/>
    <col min="31" max="31" width="15.26953125" style="49" hidden="1" customWidth="1"/>
    <col min="32" max="32" width="13.7265625" style="49" hidden="1" customWidth="1"/>
    <col min="33" max="33" width="12" style="49" hidden="1" customWidth="1"/>
    <col min="34" max="34" width="12.26953125" style="49" hidden="1" customWidth="1"/>
    <col min="35" max="35" width="14.36328125" style="49" hidden="1" customWidth="1"/>
    <col min="36" max="36" width="21.54296875" style="49" hidden="1" customWidth="1"/>
    <col min="37" max="37" width="12.7265625" style="49" hidden="1" customWidth="1"/>
    <col min="38" max="38" width="10.08984375" style="49" customWidth="1"/>
    <col min="39" max="39" width="47" style="49" hidden="1" customWidth="1"/>
    <col min="40" max="40" width="18.26953125" style="49" hidden="1" customWidth="1"/>
    <col min="41" max="41" width="17.26953125" style="49" hidden="1" customWidth="1"/>
    <col min="42" max="42" width="14.36328125" style="49" hidden="1" customWidth="1"/>
    <col min="43" max="43" width="15.26953125" style="49" hidden="1" customWidth="1"/>
    <col min="44" max="44" width="13.7265625" style="49" hidden="1" customWidth="1"/>
    <col min="45" max="45" width="12" style="49" hidden="1" customWidth="1"/>
    <col min="46" max="46" width="14.36328125" style="49" hidden="1" customWidth="1"/>
    <col min="47" max="47" width="12.7265625" style="49" hidden="1" customWidth="1"/>
    <col min="48" max="48" width="10.1796875" style="49" customWidth="1"/>
    <col min="49" max="49" width="18.26953125" style="49" hidden="1" customWidth="1"/>
    <col min="50" max="50" width="10.36328125" style="49" hidden="1" customWidth="1"/>
    <col min="51" max="51" width="8.54296875" style="49" hidden="1" customWidth="1"/>
    <col min="52" max="52" width="12.7265625" style="49" hidden="1" customWidth="1"/>
    <col min="53" max="53" width="10.36328125" style="49" hidden="1" customWidth="1"/>
    <col min="54" max="54" width="8.54296875" style="49" hidden="1" customWidth="1"/>
    <col min="55" max="55" width="11.453125" style="49" hidden="1" customWidth="1"/>
    <col min="56" max="56" width="10.36328125" style="49" hidden="1" customWidth="1"/>
    <col min="57" max="57" width="11.90625" style="49" hidden="1" customWidth="1"/>
    <col min="58" max="58" width="10.36328125" style="49" hidden="1" customWidth="1"/>
    <col min="59" max="59" width="8.54296875" style="49" hidden="1" customWidth="1"/>
    <col min="60" max="60" width="13.1796875" style="49" hidden="1" customWidth="1"/>
    <col min="61" max="61" width="10.26953125" style="49" customWidth="1"/>
    <col min="62" max="62" width="23.7265625" style="49" hidden="1" customWidth="1"/>
    <col min="63" max="63" width="13.7265625" style="49" hidden="1" customWidth="1"/>
    <col min="64" max="64" width="12" style="49" hidden="1" customWidth="1"/>
    <col min="65" max="65" width="9.08984375" style="49" hidden="1" customWidth="1"/>
    <col min="66" max="66" width="24.1796875" style="49" hidden="1" customWidth="1"/>
    <col min="67" max="67" width="13.7265625" style="49" hidden="1" customWidth="1"/>
    <col min="68" max="68" width="12" style="49" hidden="1" customWidth="1"/>
    <col min="69" max="69" width="7.6328125" style="49" hidden="1" customWidth="1"/>
    <col min="70" max="70" width="10.90625" style="49" hidden="1" customWidth="1"/>
    <col min="71" max="71" width="9.81640625" style="49" hidden="1" customWidth="1"/>
    <col min="72" max="72" width="12.1796875" style="49" hidden="1" customWidth="1"/>
    <col min="73" max="73" width="10.90625" style="49" hidden="1" customWidth="1"/>
    <col min="74" max="74" width="9.81640625" style="49" hidden="1" customWidth="1"/>
    <col min="75" max="75" width="10.26953125" style="49" hidden="1" customWidth="1"/>
    <col min="76" max="76" width="8.26953125" style="49" customWidth="1"/>
    <col min="77" max="77" width="10.90625" style="49" hidden="1" customWidth="1"/>
    <col min="78" max="78" width="9.81640625" style="49" hidden="1" customWidth="1"/>
    <col min="79" max="79" width="10.1796875" style="49" hidden="1" customWidth="1"/>
    <col min="80" max="80" width="11.54296875" style="49" hidden="1" customWidth="1"/>
    <col min="81" max="81" width="3.81640625" style="49" hidden="1" customWidth="1"/>
    <col min="82" max="82" width="10.90625" style="49" hidden="1" customWidth="1"/>
    <col min="83" max="83" width="9.81640625" style="49" hidden="1" customWidth="1"/>
    <col min="84" max="84" width="11.54296875" style="49" hidden="1" customWidth="1"/>
    <col min="85" max="85" width="12.90625" style="49" hidden="1" customWidth="1"/>
    <col min="86" max="86" width="9.08984375" style="49" customWidth="1"/>
    <col min="87" max="87" width="16.7265625" style="49" hidden="1" customWidth="1"/>
    <col min="88" max="88" width="10.90625" style="49" hidden="1" customWidth="1"/>
    <col min="89" max="89" width="11.26953125" style="49" hidden="1" customWidth="1"/>
    <col min="90" max="90" width="9.81640625" style="49" hidden="1" customWidth="1"/>
    <col min="91" max="91" width="11.54296875" style="49" hidden="1" customWidth="1"/>
    <col min="92" max="92" width="14.7265625" style="49" hidden="1" customWidth="1"/>
    <col min="93" max="93" width="10.90625" style="49" hidden="1" customWidth="1"/>
    <col min="94" max="94" width="11.26953125" style="49" hidden="1" customWidth="1"/>
    <col min="95" max="95" width="9.81640625" style="49" hidden="1" customWidth="1"/>
    <col min="96" max="96" width="11.54296875" style="49" hidden="1" customWidth="1"/>
    <col min="97" max="97" width="12.90625" style="49" hidden="1" customWidth="1"/>
    <col min="98" max="98" width="9.7265625" style="49" customWidth="1"/>
    <col min="99" max="99" width="18.26953125" style="49" hidden="1" customWidth="1"/>
    <col min="100" max="100" width="10.90625" style="49" hidden="1" customWidth="1"/>
    <col min="101" max="101" width="9.81640625" style="49" hidden="1" customWidth="1"/>
    <col min="102" max="102" width="11.54296875" style="49" hidden="1" customWidth="1"/>
    <col min="103" max="103" width="14.7265625" style="49" hidden="1" customWidth="1"/>
    <col min="104" max="104" width="10.90625" style="49" hidden="1" customWidth="1"/>
    <col min="105" max="105" width="9.81640625" style="49" hidden="1" customWidth="1"/>
    <col min="106" max="106" width="11.54296875" style="49" hidden="1" customWidth="1"/>
    <col min="107" max="107" width="12.90625" style="49" hidden="1" customWidth="1"/>
    <col min="108" max="108" width="10.36328125" style="49" hidden="1" customWidth="1"/>
    <col min="109" max="109" width="31.08984375" style="49" hidden="1" customWidth="1"/>
    <col min="110" max="110" width="10.90625" style="49" hidden="1" customWidth="1"/>
    <col min="111" max="111" width="9.81640625" style="49" hidden="1" customWidth="1"/>
    <col min="112" max="112" width="10.1796875" style="49" hidden="1" customWidth="1"/>
    <col min="113" max="113" width="12.1796875" style="49" hidden="1" customWidth="1"/>
    <col min="114" max="114" width="10.90625" style="49" hidden="1" customWidth="1"/>
    <col min="115" max="115" width="9.81640625" style="49" hidden="1" customWidth="1"/>
    <col min="116" max="116" width="16.81640625" style="49" hidden="1" customWidth="1"/>
    <col min="117" max="117" width="10.1796875" style="49" hidden="1" customWidth="1"/>
    <col min="118" max="118" width="10.26953125" style="49" hidden="1" customWidth="1"/>
    <col min="119" max="119" width="10.90625" style="49" hidden="1" customWidth="1"/>
    <col min="120" max="120" width="10.7265625" style="49" hidden="1" customWidth="1"/>
    <col min="121" max="121" width="8.6328125" style="49" bestFit="1" customWidth="1"/>
    <col min="122" max="135" width="8.7265625" style="49" hidden="1" customWidth="1"/>
    <col min="136" max="136" width="8.7265625" style="48" customWidth="1"/>
    <col min="137" max="139" width="8.7265625" style="49" hidden="1" customWidth="1"/>
    <col min="140" max="140" width="8.7265625" style="48" customWidth="1"/>
    <col min="141" max="141" width="18.54296875" style="49" bestFit="1" customWidth="1"/>
    <col min="142" max="142" width="16.26953125" style="49" customWidth="1"/>
    <col min="143" max="16384" width="8.7265625" style="49"/>
  </cols>
  <sheetData>
    <row r="1" spans="1:142" x14ac:dyDescent="0.45">
      <c r="B1" s="74" t="s">
        <v>238</v>
      </c>
      <c r="AM1" s="50" t="s">
        <v>167</v>
      </c>
      <c r="EL1" s="49" t="s">
        <v>279</v>
      </c>
    </row>
    <row r="2" spans="1:142" ht="19" thickBot="1" x14ac:dyDescent="0.5">
      <c r="AM2" s="50" t="s">
        <v>50</v>
      </c>
      <c r="AN2" s="49" t="s">
        <v>100</v>
      </c>
      <c r="AO2" s="49" t="s">
        <v>101</v>
      </c>
    </row>
    <row r="3" spans="1:142" s="60" customFormat="1" ht="139.5" x14ac:dyDescent="0.35">
      <c r="A3" s="76"/>
      <c r="B3" s="77"/>
      <c r="C3" s="77" t="s">
        <v>102</v>
      </c>
      <c r="D3" s="77"/>
      <c r="E3" s="77"/>
      <c r="F3" s="77"/>
      <c r="G3" s="77" t="s">
        <v>103</v>
      </c>
      <c r="H3" s="77" t="s">
        <v>104</v>
      </c>
      <c r="I3" s="77"/>
      <c r="J3" s="77"/>
      <c r="K3" s="77"/>
      <c r="L3" s="77"/>
      <c r="M3" s="77" t="s">
        <v>105</v>
      </c>
      <c r="N3" s="124" t="s">
        <v>200</v>
      </c>
      <c r="O3" s="123"/>
      <c r="P3" s="123"/>
      <c r="Q3" s="123"/>
      <c r="R3" s="124" t="s">
        <v>201</v>
      </c>
      <c r="S3" s="123" t="s">
        <v>185</v>
      </c>
      <c r="T3" s="123" t="s">
        <v>185</v>
      </c>
      <c r="U3" s="123" t="s">
        <v>185</v>
      </c>
      <c r="V3" s="123" t="s">
        <v>185</v>
      </c>
      <c r="W3" s="124" t="s">
        <v>202</v>
      </c>
      <c r="X3" s="123" t="s">
        <v>186</v>
      </c>
      <c r="Y3" s="123" t="s">
        <v>102</v>
      </c>
      <c r="Z3" s="123"/>
      <c r="AA3" s="123"/>
      <c r="AB3" s="123"/>
      <c r="AC3" s="123"/>
      <c r="AD3" s="123"/>
      <c r="AE3" s="123" t="s">
        <v>103</v>
      </c>
      <c r="AF3" s="123" t="s">
        <v>104</v>
      </c>
      <c r="AG3" s="123"/>
      <c r="AH3" s="123"/>
      <c r="AI3" s="123"/>
      <c r="AJ3" s="123"/>
      <c r="AK3" s="123" t="s">
        <v>105</v>
      </c>
      <c r="AL3" s="124" t="s">
        <v>203</v>
      </c>
      <c r="AM3" s="123"/>
      <c r="AN3" s="123" t="s">
        <v>102</v>
      </c>
      <c r="AO3" s="123"/>
      <c r="AP3" s="123"/>
      <c r="AQ3" s="123" t="s">
        <v>103</v>
      </c>
      <c r="AR3" s="123" t="s">
        <v>104</v>
      </c>
      <c r="AS3" s="123"/>
      <c r="AT3" s="123"/>
      <c r="AU3" s="123" t="s">
        <v>105</v>
      </c>
      <c r="AV3" s="124" t="s">
        <v>204</v>
      </c>
      <c r="AW3" s="125" t="s">
        <v>199</v>
      </c>
      <c r="AX3" s="125" t="s">
        <v>108</v>
      </c>
      <c r="AY3" s="125"/>
      <c r="AZ3" s="125" t="s">
        <v>174</v>
      </c>
      <c r="BA3" s="125" t="s">
        <v>109</v>
      </c>
      <c r="BB3" s="125"/>
      <c r="BC3" s="125" t="s">
        <v>175</v>
      </c>
      <c r="BD3" s="125" t="s">
        <v>154</v>
      </c>
      <c r="BE3" s="125" t="s">
        <v>176</v>
      </c>
      <c r="BF3" s="125" t="s">
        <v>156</v>
      </c>
      <c r="BG3" s="125"/>
      <c r="BH3" s="125" t="s">
        <v>177</v>
      </c>
      <c r="BI3" s="119" t="s">
        <v>205</v>
      </c>
      <c r="BJ3" s="123" t="s">
        <v>188</v>
      </c>
      <c r="BK3" s="123"/>
      <c r="BL3" s="123"/>
      <c r="BM3" s="124" t="s">
        <v>206</v>
      </c>
      <c r="BN3" s="123" t="s">
        <v>189</v>
      </c>
      <c r="BO3" s="123"/>
      <c r="BP3" s="123"/>
      <c r="BQ3" s="126" t="s">
        <v>207</v>
      </c>
      <c r="BR3" s="120" t="s">
        <v>102</v>
      </c>
      <c r="BS3" s="120"/>
      <c r="BT3" s="121" t="s">
        <v>103</v>
      </c>
      <c r="BU3" s="120" t="s">
        <v>104</v>
      </c>
      <c r="BV3" s="120"/>
      <c r="BW3" s="121" t="s">
        <v>105</v>
      </c>
      <c r="BX3" s="122" t="s">
        <v>237</v>
      </c>
      <c r="BY3" s="123"/>
      <c r="BZ3" s="123"/>
      <c r="CA3" s="123"/>
      <c r="CB3" s="123"/>
      <c r="CC3" s="123"/>
      <c r="CD3" s="123"/>
      <c r="CE3" s="123"/>
      <c r="CF3" s="123"/>
      <c r="CG3" s="123"/>
      <c r="CH3" s="124" t="s">
        <v>244</v>
      </c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4" t="s">
        <v>249</v>
      </c>
      <c r="CU3" s="123"/>
      <c r="CV3" s="123"/>
      <c r="CW3" s="123"/>
      <c r="CX3" s="123"/>
      <c r="CY3" s="123"/>
      <c r="CZ3" s="123"/>
      <c r="DA3" s="123"/>
      <c r="DB3" s="123"/>
      <c r="DC3" s="123"/>
      <c r="DD3" s="124" t="s">
        <v>254</v>
      </c>
      <c r="DE3" s="125" t="s">
        <v>256</v>
      </c>
      <c r="DF3" s="120" t="s">
        <v>102</v>
      </c>
      <c r="DG3" s="120"/>
      <c r="DH3" s="120"/>
      <c r="DI3" s="121" t="s">
        <v>103</v>
      </c>
      <c r="DJ3" s="120" t="s">
        <v>104</v>
      </c>
      <c r="DK3" s="120"/>
      <c r="DL3" s="120"/>
      <c r="DM3" s="120"/>
      <c r="DN3" s="121" t="s">
        <v>105</v>
      </c>
      <c r="DO3" s="120" t="s">
        <v>258</v>
      </c>
      <c r="DP3" s="121" t="s">
        <v>259</v>
      </c>
      <c r="DQ3" s="122" t="s">
        <v>263</v>
      </c>
      <c r="DR3" s="125"/>
      <c r="DS3" s="125" t="s">
        <v>102</v>
      </c>
      <c r="DT3" s="125"/>
      <c r="DU3" s="125"/>
      <c r="DV3" s="125"/>
      <c r="DW3" s="125"/>
      <c r="DX3" s="125" t="s">
        <v>103</v>
      </c>
      <c r="DY3" s="125" t="s">
        <v>104</v>
      </c>
      <c r="DZ3" s="125"/>
      <c r="EA3" s="125"/>
      <c r="EB3" s="125"/>
      <c r="EC3" s="125"/>
      <c r="ED3" s="125"/>
      <c r="EE3" s="125" t="s">
        <v>105</v>
      </c>
      <c r="EF3" s="119" t="s">
        <v>268</v>
      </c>
      <c r="EG3" s="123"/>
      <c r="EH3" s="123"/>
      <c r="EI3" s="123"/>
      <c r="EJ3" s="119" t="s">
        <v>269</v>
      </c>
      <c r="EK3" s="78"/>
      <c r="EL3" s="79"/>
    </row>
    <row r="4" spans="1:142" ht="58" x14ac:dyDescent="0.45">
      <c r="A4" s="80" t="s">
        <v>0</v>
      </c>
      <c r="B4" s="4" t="s">
        <v>107</v>
      </c>
      <c r="C4" s="4" t="s">
        <v>108</v>
      </c>
      <c r="D4" s="4" t="s">
        <v>109</v>
      </c>
      <c r="E4" s="4" t="s">
        <v>110</v>
      </c>
      <c r="F4" s="4" t="s">
        <v>111</v>
      </c>
      <c r="G4" s="4"/>
      <c r="H4" s="4" t="s">
        <v>108</v>
      </c>
      <c r="I4" s="4" t="s">
        <v>109</v>
      </c>
      <c r="J4" s="4" t="s">
        <v>112</v>
      </c>
      <c r="K4" s="4" t="s">
        <v>110</v>
      </c>
      <c r="L4" s="4" t="s">
        <v>111</v>
      </c>
      <c r="M4" s="4"/>
      <c r="N4" s="58" t="s">
        <v>184</v>
      </c>
      <c r="O4" s="59" t="s">
        <v>135</v>
      </c>
      <c r="P4" s="59" t="s">
        <v>136</v>
      </c>
      <c r="Q4" s="59" t="s">
        <v>137</v>
      </c>
      <c r="R4" s="58" t="s">
        <v>184</v>
      </c>
      <c r="S4" s="59" t="s">
        <v>135</v>
      </c>
      <c r="T4" s="59" t="s">
        <v>136</v>
      </c>
      <c r="U4" s="59" t="s">
        <v>148</v>
      </c>
      <c r="V4" s="59" t="s">
        <v>137</v>
      </c>
      <c r="W4" s="58" t="s">
        <v>184</v>
      </c>
      <c r="X4" s="59" t="s">
        <v>107</v>
      </c>
      <c r="Y4" s="59" t="s">
        <v>108</v>
      </c>
      <c r="Z4" s="59" t="s">
        <v>109</v>
      </c>
      <c r="AA4" s="59" t="s">
        <v>154</v>
      </c>
      <c r="AB4" s="59" t="s">
        <v>155</v>
      </c>
      <c r="AC4" s="59" t="s">
        <v>156</v>
      </c>
      <c r="AD4" s="59" t="s">
        <v>157</v>
      </c>
      <c r="AE4" s="59"/>
      <c r="AF4" s="59" t="s">
        <v>108</v>
      </c>
      <c r="AG4" s="59" t="s">
        <v>109</v>
      </c>
      <c r="AH4" s="59" t="s">
        <v>155</v>
      </c>
      <c r="AI4" s="59" t="s">
        <v>156</v>
      </c>
      <c r="AJ4" s="59" t="s">
        <v>157</v>
      </c>
      <c r="AK4" s="59"/>
      <c r="AL4" s="58" t="s">
        <v>184</v>
      </c>
      <c r="AM4" s="107" t="s">
        <v>187</v>
      </c>
      <c r="AN4" s="107" t="s">
        <v>108</v>
      </c>
      <c r="AO4" s="107" t="s">
        <v>109</v>
      </c>
      <c r="AP4" s="107" t="s">
        <v>156</v>
      </c>
      <c r="AQ4" s="107"/>
      <c r="AR4" s="107" t="s">
        <v>108</v>
      </c>
      <c r="AS4" s="107" t="s">
        <v>109</v>
      </c>
      <c r="AT4" s="107" t="s">
        <v>156</v>
      </c>
      <c r="AU4" s="107"/>
      <c r="AV4" s="75" t="s">
        <v>184</v>
      </c>
      <c r="AW4" s="108" t="s">
        <v>107</v>
      </c>
      <c r="AX4" s="108" t="s">
        <v>102</v>
      </c>
      <c r="AY4" s="108" t="s">
        <v>104</v>
      </c>
      <c r="AZ4" s="108"/>
      <c r="BA4" s="108" t="s">
        <v>102</v>
      </c>
      <c r="BB4" s="108" t="s">
        <v>104</v>
      </c>
      <c r="BC4" s="108"/>
      <c r="BD4" s="108" t="s">
        <v>102</v>
      </c>
      <c r="BE4" s="108"/>
      <c r="BF4" s="108" t="s">
        <v>102</v>
      </c>
      <c r="BG4" s="108" t="s">
        <v>104</v>
      </c>
      <c r="BH4" s="108"/>
      <c r="BI4" s="59" t="s">
        <v>184</v>
      </c>
      <c r="BJ4" s="59" t="s">
        <v>107</v>
      </c>
      <c r="BK4" s="59" t="s">
        <v>108</v>
      </c>
      <c r="BL4" s="59" t="s">
        <v>109</v>
      </c>
      <c r="BM4" s="58" t="s">
        <v>184</v>
      </c>
      <c r="BN4" s="59" t="s">
        <v>107</v>
      </c>
      <c r="BO4" s="59" t="s">
        <v>108</v>
      </c>
      <c r="BP4" s="59" t="s">
        <v>109</v>
      </c>
      <c r="BQ4" s="58" t="s">
        <v>184</v>
      </c>
      <c r="BR4" s="109" t="s">
        <v>108</v>
      </c>
      <c r="BS4" s="109" t="s">
        <v>109</v>
      </c>
      <c r="BT4" s="110"/>
      <c r="BU4" s="109" t="s">
        <v>108</v>
      </c>
      <c r="BV4" s="109" t="s">
        <v>109</v>
      </c>
      <c r="BW4" s="110"/>
      <c r="BX4" s="111" t="s">
        <v>236</v>
      </c>
      <c r="BY4" t="s">
        <v>108</v>
      </c>
      <c r="BZ4" t="s">
        <v>109</v>
      </c>
      <c r="CA4" t="s">
        <v>154</v>
      </c>
      <c r="CB4" t="s">
        <v>156</v>
      </c>
      <c r="CC4"/>
      <c r="CD4" t="s">
        <v>108</v>
      </c>
      <c r="CE4" t="s">
        <v>109</v>
      </c>
      <c r="CF4" t="s">
        <v>156</v>
      </c>
      <c r="CG4" t="s">
        <v>105</v>
      </c>
      <c r="CH4" s="92" t="s">
        <v>245</v>
      </c>
      <c r="CI4" s="108" t="s">
        <v>107</v>
      </c>
      <c r="CJ4" s="108" t="s">
        <v>108</v>
      </c>
      <c r="CK4" s="108" t="s">
        <v>248</v>
      </c>
      <c r="CL4" s="108" t="s">
        <v>109</v>
      </c>
      <c r="CM4" s="108" t="s">
        <v>156</v>
      </c>
      <c r="CN4" s="108" t="s">
        <v>103</v>
      </c>
      <c r="CO4" s="108" t="s">
        <v>108</v>
      </c>
      <c r="CP4" s="108" t="s">
        <v>248</v>
      </c>
      <c r="CQ4" s="108" t="s">
        <v>109</v>
      </c>
      <c r="CR4" s="108" t="s">
        <v>156</v>
      </c>
      <c r="CS4" s="108" t="s">
        <v>105</v>
      </c>
      <c r="CT4" s="112" t="s">
        <v>250</v>
      </c>
      <c r="CU4" s="108" t="s">
        <v>107</v>
      </c>
      <c r="CV4" s="108" t="s">
        <v>108</v>
      </c>
      <c r="CW4" s="108" t="s">
        <v>109</v>
      </c>
      <c r="CX4" s="108" t="s">
        <v>156</v>
      </c>
      <c r="CY4" s="108" t="s">
        <v>103</v>
      </c>
      <c r="CZ4" s="108" t="s">
        <v>108</v>
      </c>
      <c r="DA4" s="108" t="s">
        <v>109</v>
      </c>
      <c r="DB4" s="108" t="s">
        <v>156</v>
      </c>
      <c r="DC4" s="108" t="s">
        <v>105</v>
      </c>
      <c r="DD4" s="113" t="s">
        <v>255</v>
      </c>
      <c r="DE4" s="6" t="s">
        <v>257</v>
      </c>
      <c r="DF4" s="109" t="s">
        <v>108</v>
      </c>
      <c r="DG4" s="109" t="s">
        <v>109</v>
      </c>
      <c r="DH4" s="109" t="s">
        <v>154</v>
      </c>
      <c r="DI4" s="110"/>
      <c r="DJ4" s="109" t="s">
        <v>108</v>
      </c>
      <c r="DK4" s="109" t="s">
        <v>109</v>
      </c>
      <c r="DL4" s="109" t="s">
        <v>260</v>
      </c>
      <c r="DM4" s="109" t="s">
        <v>154</v>
      </c>
      <c r="DN4" s="110"/>
      <c r="DO4" s="109" t="s">
        <v>108</v>
      </c>
      <c r="DP4" s="110"/>
      <c r="DQ4" s="114" t="s">
        <v>184</v>
      </c>
      <c r="DR4" s="115" t="s">
        <v>234</v>
      </c>
      <c r="DS4" s="115" t="s">
        <v>108</v>
      </c>
      <c r="DT4" s="115" t="s">
        <v>266</v>
      </c>
      <c r="DU4" s="115" t="s">
        <v>109</v>
      </c>
      <c r="DV4" s="115" t="s">
        <v>260</v>
      </c>
      <c r="DW4" s="115" t="s">
        <v>157</v>
      </c>
      <c r="DX4" s="115"/>
      <c r="DY4" s="115" t="s">
        <v>108</v>
      </c>
      <c r="DZ4" s="115" t="s">
        <v>248</v>
      </c>
      <c r="EA4" s="115" t="s">
        <v>266</v>
      </c>
      <c r="EB4" s="115" t="s">
        <v>109</v>
      </c>
      <c r="EC4" s="115" t="s">
        <v>260</v>
      </c>
      <c r="ED4" s="115" t="s">
        <v>157</v>
      </c>
      <c r="EE4" s="115"/>
      <c r="EF4" s="127" t="s">
        <v>184</v>
      </c>
      <c r="EG4" s="116" t="s">
        <v>272</v>
      </c>
      <c r="EH4" s="117" t="s">
        <v>102</v>
      </c>
      <c r="EI4" s="117" t="s">
        <v>104</v>
      </c>
      <c r="EJ4" s="118" t="s">
        <v>106</v>
      </c>
      <c r="EK4" s="53" t="s">
        <v>198</v>
      </c>
      <c r="EL4" s="81" t="s">
        <v>239</v>
      </c>
    </row>
    <row r="5" spans="1:142" x14ac:dyDescent="0.45">
      <c r="A5" s="86">
        <v>3</v>
      </c>
      <c r="B5" s="9" t="s">
        <v>113</v>
      </c>
      <c r="C5" s="1">
        <v>4</v>
      </c>
      <c r="D5" s="1">
        <v>1</v>
      </c>
      <c r="E5" s="1"/>
      <c r="F5" s="1"/>
      <c r="G5" s="1">
        <v>5</v>
      </c>
      <c r="H5" s="1">
        <v>4</v>
      </c>
      <c r="I5" s="1">
        <v>1</v>
      </c>
      <c r="J5" s="1"/>
      <c r="K5" s="1"/>
      <c r="L5" s="1"/>
      <c r="M5" s="1">
        <v>5</v>
      </c>
      <c r="N5" s="1">
        <v>10</v>
      </c>
      <c r="O5" s="1">
        <v>6</v>
      </c>
      <c r="P5" s="1">
        <v>2</v>
      </c>
      <c r="Q5" s="1"/>
      <c r="R5" s="1">
        <v>8</v>
      </c>
      <c r="S5" s="1">
        <v>4</v>
      </c>
      <c r="T5" s="1">
        <v>2</v>
      </c>
      <c r="U5" s="1"/>
      <c r="V5" s="1">
        <v>2</v>
      </c>
      <c r="W5" s="1">
        <v>8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54"/>
      <c r="AM5" s="51" t="s">
        <v>113</v>
      </c>
      <c r="AN5" s="52">
        <v>4</v>
      </c>
      <c r="AO5" s="52">
        <v>1</v>
      </c>
      <c r="AP5" s="52"/>
      <c r="AQ5" s="52">
        <v>5</v>
      </c>
      <c r="AR5" s="52">
        <v>4</v>
      </c>
      <c r="AS5" s="52">
        <v>1</v>
      </c>
      <c r="AT5" s="52"/>
      <c r="AU5" s="52">
        <v>5</v>
      </c>
      <c r="AV5" s="52">
        <v>10</v>
      </c>
      <c r="AW5" s="4" t="s">
        <v>113</v>
      </c>
      <c r="AX5" s="1">
        <v>3</v>
      </c>
      <c r="AY5" s="1">
        <v>3</v>
      </c>
      <c r="AZ5" s="1">
        <v>6</v>
      </c>
      <c r="BA5" s="1">
        <v>2</v>
      </c>
      <c r="BB5" s="1">
        <v>2</v>
      </c>
      <c r="BC5" s="1">
        <v>4</v>
      </c>
      <c r="BD5" s="1"/>
      <c r="BE5" s="1"/>
      <c r="BF5" s="1">
        <v>1</v>
      </c>
      <c r="BG5" s="1">
        <v>1</v>
      </c>
      <c r="BH5" s="1">
        <v>2</v>
      </c>
      <c r="BI5" s="1">
        <v>12</v>
      </c>
      <c r="BJ5" s="4"/>
      <c r="BK5" s="1"/>
      <c r="BL5" s="1"/>
      <c r="BM5" s="56"/>
      <c r="BN5" s="4"/>
      <c r="BO5" s="1"/>
      <c r="BP5" s="1"/>
      <c r="BQ5" s="56"/>
      <c r="BR5" s="1"/>
      <c r="BS5" s="1">
        <v>1</v>
      </c>
      <c r="BT5" s="93">
        <v>1</v>
      </c>
      <c r="BU5" s="1">
        <v>1</v>
      </c>
      <c r="BV5" s="1"/>
      <c r="BW5" s="93">
        <v>1</v>
      </c>
      <c r="BX5" s="1">
        <v>2</v>
      </c>
      <c r="BY5" s="52">
        <v>4</v>
      </c>
      <c r="BZ5" s="52">
        <v>2</v>
      </c>
      <c r="CA5" s="52"/>
      <c r="CB5" s="52">
        <v>3</v>
      </c>
      <c r="CC5" s="52">
        <v>9</v>
      </c>
      <c r="CD5" s="52">
        <v>4</v>
      </c>
      <c r="CE5" s="52">
        <v>2</v>
      </c>
      <c r="CF5" s="52">
        <v>3</v>
      </c>
      <c r="CG5" s="52">
        <v>9</v>
      </c>
      <c r="CH5" s="52">
        <v>18</v>
      </c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7"/>
      <c r="CU5" s="52"/>
      <c r="CV5" s="52"/>
      <c r="CW5" s="52"/>
      <c r="CX5" s="52"/>
      <c r="CY5" s="52"/>
      <c r="CZ5" s="52"/>
      <c r="DA5" s="52"/>
      <c r="DB5" s="52"/>
      <c r="DC5" s="52"/>
      <c r="DD5" s="57"/>
      <c r="DE5" s="12" t="s">
        <v>113</v>
      </c>
      <c r="DF5" s="1">
        <v>2</v>
      </c>
      <c r="DG5" s="1">
        <v>1</v>
      </c>
      <c r="DH5" s="1"/>
      <c r="DI5" s="1">
        <v>3</v>
      </c>
      <c r="DJ5" s="1">
        <v>5</v>
      </c>
      <c r="DK5" s="1">
        <v>1</v>
      </c>
      <c r="DL5" s="1"/>
      <c r="DM5" s="1"/>
      <c r="DN5" s="1">
        <v>6</v>
      </c>
      <c r="DO5" s="1"/>
      <c r="DP5" s="1"/>
      <c r="DQ5" s="96">
        <v>9</v>
      </c>
      <c r="DR5" s="12" t="s">
        <v>113</v>
      </c>
      <c r="DS5" s="1"/>
      <c r="DT5" s="1"/>
      <c r="DU5" s="1"/>
      <c r="DV5" s="1"/>
      <c r="DW5" s="1"/>
      <c r="DX5" s="93"/>
      <c r="DY5" s="1">
        <v>4</v>
      </c>
      <c r="DZ5" s="1"/>
      <c r="EA5" s="1">
        <v>2</v>
      </c>
      <c r="EB5" s="1">
        <v>1</v>
      </c>
      <c r="EC5" s="1"/>
      <c r="ED5" s="1"/>
      <c r="EE5" s="93">
        <v>7</v>
      </c>
      <c r="EF5" s="96">
        <v>7</v>
      </c>
      <c r="EG5" s="130" t="s">
        <v>113</v>
      </c>
      <c r="EH5" s="52">
        <v>7</v>
      </c>
      <c r="EI5" s="52">
        <v>7</v>
      </c>
      <c r="EJ5" s="128">
        <v>14</v>
      </c>
      <c r="EK5" s="52">
        <f>BQ5+BM5+AV5+AL5+W5+R5+N5+BI5+BX5+CH5+EJ5+EF5+DQ5</f>
        <v>98</v>
      </c>
      <c r="EL5" s="87">
        <f>10/14*100</f>
        <v>71.428571428571431</v>
      </c>
    </row>
    <row r="6" spans="1:142" x14ac:dyDescent="0.45">
      <c r="A6" s="88">
        <v>2</v>
      </c>
      <c r="B6" s="8" t="s">
        <v>190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4"/>
      <c r="O6" s="4"/>
      <c r="P6" s="4"/>
      <c r="Q6" s="4"/>
      <c r="R6" s="54"/>
      <c r="S6" s="4"/>
      <c r="T6" s="4"/>
      <c r="U6" s="4"/>
      <c r="V6" s="4"/>
      <c r="W6" s="5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54"/>
      <c r="AM6" s="51"/>
      <c r="AN6" s="51"/>
      <c r="AO6" s="51"/>
      <c r="AP6" s="51"/>
      <c r="AQ6" s="51"/>
      <c r="AR6" s="51"/>
      <c r="AS6" s="51"/>
      <c r="AT6" s="51"/>
      <c r="AU6" s="51"/>
      <c r="AV6" s="55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54"/>
      <c r="BJ6" s="4"/>
      <c r="BK6" s="1"/>
      <c r="BL6" s="1"/>
      <c r="BM6" s="56"/>
      <c r="BN6" s="4"/>
      <c r="BO6" s="1"/>
      <c r="BP6" s="1"/>
      <c r="BQ6" s="56"/>
      <c r="BR6" s="56"/>
      <c r="BS6" s="56"/>
      <c r="BT6" s="56"/>
      <c r="BU6" s="56"/>
      <c r="BV6" s="56"/>
      <c r="BW6" s="56"/>
      <c r="BX6" s="56"/>
      <c r="BY6" s="1"/>
      <c r="BZ6" s="1"/>
      <c r="CA6" s="1"/>
      <c r="CB6" s="1"/>
      <c r="CC6" s="1"/>
      <c r="CD6" s="1"/>
      <c r="CE6" s="1"/>
      <c r="CF6" s="1"/>
      <c r="CG6" s="1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1"/>
      <c r="CV6" s="1"/>
      <c r="CW6" s="1"/>
      <c r="CX6" s="1"/>
      <c r="CY6" s="1"/>
      <c r="CZ6" s="1"/>
      <c r="DA6" s="1"/>
      <c r="DB6" s="1"/>
      <c r="DC6" s="1"/>
      <c r="DD6" s="56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2">
        <f>BQ6+BM6+AV6+AL6+W6+R6+N6+BI6</f>
        <v>0</v>
      </c>
      <c r="EL6" s="89">
        <f>0/11*100</f>
        <v>0</v>
      </c>
    </row>
    <row r="7" spans="1:142" x14ac:dyDescent="0.45">
      <c r="A7" s="106">
        <v>1</v>
      </c>
      <c r="B7" s="105" t="s">
        <v>170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4"/>
      <c r="O7" s="4"/>
      <c r="P7" s="4"/>
      <c r="Q7" s="4"/>
      <c r="R7" s="54"/>
      <c r="S7" s="4"/>
      <c r="T7" s="4"/>
      <c r="U7" s="4"/>
      <c r="V7" s="4"/>
      <c r="W7" s="5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54"/>
      <c r="AM7" s="51"/>
      <c r="AN7" s="51"/>
      <c r="AO7" s="51"/>
      <c r="AP7" s="51"/>
      <c r="AQ7" s="51"/>
      <c r="AR7" s="51"/>
      <c r="AS7" s="51"/>
      <c r="AT7" s="51"/>
      <c r="AU7" s="51"/>
      <c r="AV7" s="55"/>
      <c r="AW7" s="4" t="s">
        <v>170</v>
      </c>
      <c r="AX7" s="1">
        <v>1</v>
      </c>
      <c r="AY7" s="1">
        <v>4</v>
      </c>
      <c r="AZ7" s="1">
        <v>5</v>
      </c>
      <c r="BA7" s="1">
        <v>1</v>
      </c>
      <c r="BB7" s="1">
        <v>1</v>
      </c>
      <c r="BC7" s="1">
        <v>2</v>
      </c>
      <c r="BD7" s="1"/>
      <c r="BE7" s="1"/>
      <c r="BF7" s="1"/>
      <c r="BG7" s="1"/>
      <c r="BH7" s="1"/>
      <c r="BI7" s="1">
        <v>7</v>
      </c>
      <c r="BJ7" s="4" t="s">
        <v>170</v>
      </c>
      <c r="BK7" s="1">
        <v>2</v>
      </c>
      <c r="BL7" s="1">
        <v>1</v>
      </c>
      <c r="BM7" s="1">
        <v>3</v>
      </c>
      <c r="BN7" s="4" t="s">
        <v>170</v>
      </c>
      <c r="BO7" s="1">
        <v>5</v>
      </c>
      <c r="BP7" s="1">
        <v>1</v>
      </c>
      <c r="BQ7" s="1">
        <v>6</v>
      </c>
      <c r="BR7" s="56"/>
      <c r="BS7" s="56"/>
      <c r="BT7" s="56"/>
      <c r="BU7" s="56"/>
      <c r="BV7" s="56"/>
      <c r="BW7" s="56"/>
      <c r="BX7" s="56"/>
      <c r="BY7" s="1"/>
      <c r="BZ7" s="1"/>
      <c r="CA7" s="1"/>
      <c r="CB7" s="1"/>
      <c r="CC7" s="1"/>
      <c r="CD7" s="1"/>
      <c r="CE7" s="1"/>
      <c r="CF7" s="1"/>
      <c r="CG7" s="1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1"/>
      <c r="CV7" s="1"/>
      <c r="CW7" s="1"/>
      <c r="CX7" s="1"/>
      <c r="CY7" s="1"/>
      <c r="CZ7" s="1"/>
      <c r="DA7" s="1"/>
      <c r="DB7" s="1"/>
      <c r="DC7" s="1"/>
      <c r="DD7" s="56"/>
      <c r="DE7" s="12" t="s">
        <v>170</v>
      </c>
      <c r="DF7" s="1"/>
      <c r="DG7" s="1"/>
      <c r="DH7" s="1"/>
      <c r="DI7" s="93"/>
      <c r="DJ7" s="1">
        <v>2</v>
      </c>
      <c r="DK7" s="1">
        <v>1</v>
      </c>
      <c r="DL7" s="1"/>
      <c r="DM7" s="1"/>
      <c r="DN7" s="93">
        <v>3</v>
      </c>
      <c r="DO7" s="1"/>
      <c r="DP7" s="93"/>
      <c r="DQ7" s="96">
        <v>3</v>
      </c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56"/>
      <c r="EG7" s="130" t="s">
        <v>170</v>
      </c>
      <c r="EH7" s="52"/>
      <c r="EI7" s="52">
        <v>9</v>
      </c>
      <c r="EJ7" s="128">
        <v>9</v>
      </c>
      <c r="EK7" s="52">
        <f>BQ7+BM7+AV7+AL7+W7+R7+N7+BI7+BX7+EJ7+DQ7</f>
        <v>28</v>
      </c>
      <c r="EL7" s="104">
        <f>5/14*100</f>
        <v>35.714285714285715</v>
      </c>
    </row>
    <row r="8" spans="1:142" x14ac:dyDescent="0.45">
      <c r="A8" s="86">
        <v>4</v>
      </c>
      <c r="B8" s="9" t="s">
        <v>158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v>12</v>
      </c>
      <c r="O8" s="1">
        <v>8</v>
      </c>
      <c r="P8" s="1">
        <v>2</v>
      </c>
      <c r="Q8" s="1">
        <v>2</v>
      </c>
      <c r="R8" s="1">
        <v>12</v>
      </c>
      <c r="S8" s="1">
        <v>7</v>
      </c>
      <c r="T8" s="1">
        <v>2</v>
      </c>
      <c r="U8" s="1"/>
      <c r="V8" s="1">
        <v>2</v>
      </c>
      <c r="W8" s="1">
        <v>11</v>
      </c>
      <c r="X8" s="4" t="s">
        <v>158</v>
      </c>
      <c r="Y8" s="1"/>
      <c r="Z8" s="1"/>
      <c r="AA8" s="1"/>
      <c r="AB8" s="1"/>
      <c r="AC8" s="1"/>
      <c r="AD8" s="1"/>
      <c r="AE8" s="1"/>
      <c r="AF8" s="1">
        <v>1</v>
      </c>
      <c r="AG8" s="1">
        <v>1</v>
      </c>
      <c r="AH8" s="1"/>
      <c r="AI8" s="1">
        <v>1</v>
      </c>
      <c r="AJ8" s="1"/>
      <c r="AK8" s="1">
        <v>3</v>
      </c>
      <c r="AL8" s="1">
        <v>3</v>
      </c>
      <c r="AM8" s="51" t="s">
        <v>162</v>
      </c>
      <c r="AN8" s="52">
        <v>1</v>
      </c>
      <c r="AO8" s="52">
        <v>1</v>
      </c>
      <c r="AP8" s="52"/>
      <c r="AQ8" s="52">
        <v>2</v>
      </c>
      <c r="AR8" s="52">
        <v>1</v>
      </c>
      <c r="AS8" s="52">
        <v>2</v>
      </c>
      <c r="AT8" s="52"/>
      <c r="AU8" s="52">
        <v>3</v>
      </c>
      <c r="AV8" s="52">
        <v>5</v>
      </c>
      <c r="AW8" s="4" t="s">
        <v>158</v>
      </c>
      <c r="AX8" s="1">
        <v>2</v>
      </c>
      <c r="AY8" s="1">
        <v>4</v>
      </c>
      <c r="AZ8" s="1">
        <v>6</v>
      </c>
      <c r="BA8" s="1">
        <v>1</v>
      </c>
      <c r="BB8" s="1">
        <v>3</v>
      </c>
      <c r="BC8" s="1">
        <v>4</v>
      </c>
      <c r="BD8" s="1"/>
      <c r="BE8" s="1"/>
      <c r="BF8" s="1">
        <v>1</v>
      </c>
      <c r="BG8" s="1">
        <v>1</v>
      </c>
      <c r="BH8" s="1">
        <v>2</v>
      </c>
      <c r="BI8" s="1">
        <v>12</v>
      </c>
      <c r="BJ8" s="4"/>
      <c r="BK8" s="1"/>
      <c r="BL8" s="1"/>
      <c r="BM8" s="56"/>
      <c r="BN8" s="4"/>
      <c r="BO8" s="1"/>
      <c r="BP8" s="1"/>
      <c r="BQ8" s="56"/>
      <c r="BR8" s="1"/>
      <c r="BS8" s="1"/>
      <c r="BT8" s="93"/>
      <c r="BU8" s="1">
        <v>3</v>
      </c>
      <c r="BV8" s="1">
        <v>2</v>
      </c>
      <c r="BW8" s="93">
        <v>5</v>
      </c>
      <c r="BX8" s="1">
        <v>5</v>
      </c>
      <c r="BY8" s="52"/>
      <c r="BZ8" s="52"/>
      <c r="CA8" s="52"/>
      <c r="CB8" s="52"/>
      <c r="CC8" s="52"/>
      <c r="CD8" s="52">
        <v>4</v>
      </c>
      <c r="CE8" s="52">
        <v>1</v>
      </c>
      <c r="CF8" s="52">
        <v>3</v>
      </c>
      <c r="CG8" s="52">
        <v>8</v>
      </c>
      <c r="CH8" s="52">
        <v>8</v>
      </c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7"/>
      <c r="CU8" s="52"/>
      <c r="CV8" s="52"/>
      <c r="CW8" s="52"/>
      <c r="CX8" s="52"/>
      <c r="CY8" s="52"/>
      <c r="CZ8" s="52"/>
      <c r="DA8" s="52"/>
      <c r="DB8" s="52"/>
      <c r="DC8" s="52"/>
      <c r="DD8" s="57"/>
      <c r="DE8" s="12" t="s">
        <v>158</v>
      </c>
      <c r="DF8" s="1"/>
      <c r="DG8" s="1"/>
      <c r="DH8" s="1"/>
      <c r="DI8" s="93"/>
      <c r="DJ8" s="1">
        <v>6</v>
      </c>
      <c r="DK8" s="1">
        <v>1</v>
      </c>
      <c r="DL8" s="1"/>
      <c r="DM8" s="1"/>
      <c r="DN8" s="93">
        <v>7</v>
      </c>
      <c r="DO8" s="1"/>
      <c r="DP8" s="93"/>
      <c r="DQ8" s="96">
        <v>7</v>
      </c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56"/>
      <c r="EG8" s="130" t="s">
        <v>158</v>
      </c>
      <c r="EH8" s="52"/>
      <c r="EI8" s="52">
        <v>10</v>
      </c>
      <c r="EJ8" s="128">
        <v>10</v>
      </c>
      <c r="EK8" s="52">
        <f>BQ8+BM8+AV8+AL8+W8+R8+N8+BI8+BX8+CH8+EJ8+DQ8</f>
        <v>85</v>
      </c>
      <c r="EL8" s="87">
        <f>9/14*100</f>
        <v>64.285714285714292</v>
      </c>
    </row>
    <row r="9" spans="1:142" x14ac:dyDescent="0.45">
      <c r="A9" s="86">
        <v>5</v>
      </c>
      <c r="B9" s="9" t="s">
        <v>114</v>
      </c>
      <c r="C9" s="1">
        <v>2</v>
      </c>
      <c r="D9" s="1">
        <v>1</v>
      </c>
      <c r="E9" s="1"/>
      <c r="F9" s="1"/>
      <c r="G9" s="1">
        <v>3</v>
      </c>
      <c r="H9" s="1">
        <v>4</v>
      </c>
      <c r="I9" s="1">
        <v>1</v>
      </c>
      <c r="J9" s="1"/>
      <c r="K9" s="1"/>
      <c r="L9" s="1">
        <v>1</v>
      </c>
      <c r="M9" s="1">
        <v>6</v>
      </c>
      <c r="N9" s="1">
        <v>9</v>
      </c>
      <c r="O9" s="1">
        <v>5</v>
      </c>
      <c r="P9" s="1">
        <v>2</v>
      </c>
      <c r="Q9" s="1">
        <v>2</v>
      </c>
      <c r="R9" s="1">
        <v>9</v>
      </c>
      <c r="S9" s="1"/>
      <c r="T9" s="1"/>
      <c r="U9" s="1"/>
      <c r="V9" s="1"/>
      <c r="W9" s="56"/>
      <c r="X9" s="4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56"/>
      <c r="AM9" s="51" t="s">
        <v>163</v>
      </c>
      <c r="AN9" s="52">
        <v>7</v>
      </c>
      <c r="AO9" s="52">
        <v>1</v>
      </c>
      <c r="AP9" s="52"/>
      <c r="AQ9" s="52">
        <v>8</v>
      </c>
      <c r="AR9" s="52">
        <v>8</v>
      </c>
      <c r="AS9" s="52">
        <v>1</v>
      </c>
      <c r="AT9" s="52"/>
      <c r="AU9" s="52">
        <v>9</v>
      </c>
      <c r="AV9" s="52">
        <v>17</v>
      </c>
      <c r="AW9" s="4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56"/>
      <c r="BJ9" s="4" t="s">
        <v>163</v>
      </c>
      <c r="BK9" s="1">
        <v>2</v>
      </c>
      <c r="BL9" s="1">
        <v>1</v>
      </c>
      <c r="BM9" s="1">
        <v>3</v>
      </c>
      <c r="BN9" s="4" t="s">
        <v>163</v>
      </c>
      <c r="BO9" s="1">
        <v>5</v>
      </c>
      <c r="BP9" s="1">
        <v>1</v>
      </c>
      <c r="BQ9" s="1">
        <v>6</v>
      </c>
      <c r="BR9" s="1">
        <v>2</v>
      </c>
      <c r="BS9" s="1">
        <v>2</v>
      </c>
      <c r="BT9" s="93">
        <v>4</v>
      </c>
      <c r="BU9" s="1">
        <v>3</v>
      </c>
      <c r="BV9" s="1">
        <v>1</v>
      </c>
      <c r="BW9" s="93">
        <v>4</v>
      </c>
      <c r="BX9" s="1">
        <v>8</v>
      </c>
      <c r="BY9" s="1"/>
      <c r="BZ9" s="1"/>
      <c r="CA9" s="1"/>
      <c r="CB9" s="1"/>
      <c r="CC9" s="1"/>
      <c r="CD9" s="1"/>
      <c r="CE9" s="1"/>
      <c r="CF9" s="1"/>
      <c r="CG9" s="1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1"/>
      <c r="CV9" s="1"/>
      <c r="CW9" s="1"/>
      <c r="CX9" s="1"/>
      <c r="CY9" s="1"/>
      <c r="CZ9" s="1"/>
      <c r="DA9" s="1"/>
      <c r="DB9" s="1"/>
      <c r="DC9" s="1"/>
      <c r="DD9" s="56"/>
      <c r="DE9" s="12" t="s">
        <v>163</v>
      </c>
      <c r="DF9" s="1"/>
      <c r="DG9" s="1"/>
      <c r="DH9" s="1"/>
      <c r="DI9" s="93"/>
      <c r="DJ9" s="1">
        <v>3</v>
      </c>
      <c r="DK9" s="1">
        <v>1</v>
      </c>
      <c r="DL9" s="1"/>
      <c r="DM9" s="1"/>
      <c r="DN9" s="93">
        <v>4</v>
      </c>
      <c r="DO9" s="1"/>
      <c r="DP9" s="93"/>
      <c r="DQ9" s="96">
        <v>4</v>
      </c>
      <c r="DR9" s="12" t="s">
        <v>114</v>
      </c>
      <c r="DS9" s="1"/>
      <c r="DT9" s="1"/>
      <c r="DU9" s="1"/>
      <c r="DV9" s="1"/>
      <c r="DW9" s="1"/>
      <c r="DX9" s="93"/>
      <c r="DY9" s="1">
        <v>3</v>
      </c>
      <c r="DZ9" s="1"/>
      <c r="EA9" s="1">
        <v>2</v>
      </c>
      <c r="EB9" s="1"/>
      <c r="EC9" s="1">
        <v>1</v>
      </c>
      <c r="ED9" s="1"/>
      <c r="EE9" s="93">
        <v>6</v>
      </c>
      <c r="EF9" s="96">
        <v>6</v>
      </c>
      <c r="EG9" s="130" t="s">
        <v>163</v>
      </c>
      <c r="EH9" s="52"/>
      <c r="EI9" s="52">
        <v>7</v>
      </c>
      <c r="EJ9" s="128">
        <v>7</v>
      </c>
      <c r="EK9" s="52">
        <f>BQ9+BM9+AV9+AL9+W9+R9+N9+BI9+BX9+EJ9+EF9+DQ9</f>
        <v>69</v>
      </c>
      <c r="EL9" s="87">
        <f>9/14*100</f>
        <v>64.285714285714292</v>
      </c>
    </row>
    <row r="10" spans="1:142" x14ac:dyDescent="0.45">
      <c r="A10" s="86">
        <v>6</v>
      </c>
      <c r="B10" s="9" t="s">
        <v>164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56"/>
      <c r="O10" s="1">
        <v>6</v>
      </c>
      <c r="P10" s="1">
        <v>3</v>
      </c>
      <c r="Q10" s="1">
        <v>2</v>
      </c>
      <c r="R10" s="1">
        <v>11</v>
      </c>
      <c r="S10" s="1"/>
      <c r="T10" s="1"/>
      <c r="U10" s="1"/>
      <c r="V10" s="1"/>
      <c r="W10" s="56"/>
      <c r="X10" s="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56"/>
      <c r="AM10" s="51" t="s">
        <v>164</v>
      </c>
      <c r="AN10" s="52"/>
      <c r="AO10" s="52"/>
      <c r="AP10" s="52"/>
      <c r="AQ10" s="52"/>
      <c r="AR10" s="52">
        <v>2</v>
      </c>
      <c r="AS10" s="52">
        <v>1</v>
      </c>
      <c r="AT10" s="52"/>
      <c r="AU10" s="52">
        <v>3</v>
      </c>
      <c r="AV10" s="52">
        <v>3</v>
      </c>
      <c r="AW10" s="4" t="s">
        <v>178</v>
      </c>
      <c r="AX10" s="1">
        <v>4</v>
      </c>
      <c r="AY10" s="1">
        <v>4</v>
      </c>
      <c r="AZ10" s="1">
        <v>8</v>
      </c>
      <c r="BA10" s="1">
        <v>1</v>
      </c>
      <c r="BB10" s="1">
        <v>2</v>
      </c>
      <c r="BC10" s="1">
        <v>3</v>
      </c>
      <c r="BD10" s="1"/>
      <c r="BE10" s="1"/>
      <c r="BF10" s="1">
        <v>1</v>
      </c>
      <c r="BG10" s="1">
        <v>1</v>
      </c>
      <c r="BH10" s="1">
        <v>2</v>
      </c>
      <c r="BI10" s="1">
        <v>13</v>
      </c>
      <c r="BJ10" s="4" t="s">
        <v>164</v>
      </c>
      <c r="BK10" s="1">
        <v>1</v>
      </c>
      <c r="BL10" s="1">
        <v>1</v>
      </c>
      <c r="BM10" s="1">
        <v>2</v>
      </c>
      <c r="BN10" s="4" t="s">
        <v>164</v>
      </c>
      <c r="BO10" s="1">
        <v>5</v>
      </c>
      <c r="BP10" s="1">
        <v>1</v>
      </c>
      <c r="BQ10" s="1">
        <v>6</v>
      </c>
      <c r="BR10" s="1"/>
      <c r="BS10" s="1"/>
      <c r="BT10" s="93"/>
      <c r="BU10" s="1">
        <v>1</v>
      </c>
      <c r="BV10" s="1">
        <v>1</v>
      </c>
      <c r="BW10" s="93">
        <v>2</v>
      </c>
      <c r="BX10" s="1">
        <v>2</v>
      </c>
      <c r="BY10" s="1"/>
      <c r="BZ10" s="1"/>
      <c r="CA10" s="1"/>
      <c r="CB10" s="1"/>
      <c r="CC10" s="1"/>
      <c r="CD10" s="1"/>
      <c r="CE10" s="1"/>
      <c r="CF10" s="1"/>
      <c r="CG10" s="1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1"/>
      <c r="CV10" s="1"/>
      <c r="CW10" s="1"/>
      <c r="CX10" s="1"/>
      <c r="CY10" s="1"/>
      <c r="CZ10" s="1"/>
      <c r="DA10" s="1"/>
      <c r="DB10" s="1"/>
      <c r="DC10" s="1"/>
      <c r="DD10" s="56"/>
      <c r="DE10" s="12" t="s">
        <v>164</v>
      </c>
      <c r="DF10" s="1"/>
      <c r="DG10" s="1"/>
      <c r="DH10" s="1"/>
      <c r="DI10" s="93"/>
      <c r="DJ10" s="1">
        <v>3</v>
      </c>
      <c r="DK10" s="1">
        <v>1</v>
      </c>
      <c r="DL10" s="1"/>
      <c r="DM10" s="1"/>
      <c r="DN10" s="93">
        <v>4</v>
      </c>
      <c r="DO10" s="1"/>
      <c r="DP10" s="93"/>
      <c r="DQ10" s="96">
        <v>4</v>
      </c>
      <c r="DR10" s="12" t="s">
        <v>267</v>
      </c>
      <c r="DS10" s="1"/>
      <c r="DT10" s="1"/>
      <c r="DU10" s="1"/>
      <c r="DV10" s="1"/>
      <c r="DW10" s="1"/>
      <c r="DX10" s="93"/>
      <c r="DY10" s="1">
        <v>1</v>
      </c>
      <c r="DZ10" s="1">
        <v>3</v>
      </c>
      <c r="EA10" s="1">
        <v>2</v>
      </c>
      <c r="EB10" s="1">
        <v>2</v>
      </c>
      <c r="EC10" s="1"/>
      <c r="ED10" s="1"/>
      <c r="EE10" s="93">
        <v>8</v>
      </c>
      <c r="EF10" s="96">
        <v>8</v>
      </c>
      <c r="EG10" s="130" t="s">
        <v>275</v>
      </c>
      <c r="EH10" s="52">
        <v>8</v>
      </c>
      <c r="EI10" s="52">
        <v>7</v>
      </c>
      <c r="EJ10" s="128">
        <v>15</v>
      </c>
      <c r="EK10" s="52">
        <f>BQ10+BM10+AV10+AL10+W10+R10+N10+BI10+BX10+EJ10+EF10+DQ10</f>
        <v>64</v>
      </c>
      <c r="EL10" s="87">
        <f>9/14*100</f>
        <v>64.285714285714292</v>
      </c>
    </row>
    <row r="11" spans="1:142" x14ac:dyDescent="0.45">
      <c r="A11" s="88">
        <v>10</v>
      </c>
      <c r="B11" s="8" t="s">
        <v>197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56"/>
      <c r="O11" s="1"/>
      <c r="P11" s="1"/>
      <c r="Q11" s="1"/>
      <c r="R11" s="56"/>
      <c r="S11" s="1"/>
      <c r="T11" s="1"/>
      <c r="U11" s="1"/>
      <c r="V11" s="1"/>
      <c r="W11" s="56"/>
      <c r="X11" s="4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56"/>
      <c r="AM11" s="51"/>
      <c r="AN11" s="52"/>
      <c r="AO11" s="52"/>
      <c r="AP11" s="52"/>
      <c r="AQ11" s="52"/>
      <c r="AR11" s="52"/>
      <c r="AS11" s="52"/>
      <c r="AT11" s="52"/>
      <c r="AU11" s="52"/>
      <c r="AV11" s="57"/>
      <c r="AW11" s="4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56"/>
      <c r="BJ11" s="4"/>
      <c r="BK11" s="1"/>
      <c r="BL11" s="1"/>
      <c r="BM11" s="56"/>
      <c r="BN11" s="4"/>
      <c r="BO11" s="1"/>
      <c r="BP11" s="1"/>
      <c r="BQ11" s="56"/>
      <c r="BR11" s="56"/>
      <c r="BS11" s="56"/>
      <c r="BT11" s="56"/>
      <c r="BU11" s="56"/>
      <c r="BV11" s="56"/>
      <c r="BW11" s="56"/>
      <c r="BX11" s="56"/>
      <c r="BY11" s="1"/>
      <c r="BZ11" s="1"/>
      <c r="CA11" s="1"/>
      <c r="CB11" s="1"/>
      <c r="CC11" s="1"/>
      <c r="CD11" s="1"/>
      <c r="CE11" s="1"/>
      <c r="CF11" s="1"/>
      <c r="CG11" s="1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1"/>
      <c r="CV11" s="1"/>
      <c r="CW11" s="1"/>
      <c r="CX11" s="1"/>
      <c r="CY11" s="1"/>
      <c r="CZ11" s="1"/>
      <c r="DA11" s="1"/>
      <c r="DB11" s="1"/>
      <c r="DC11" s="1"/>
      <c r="DD11" s="56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2">
        <f>BQ11+BM11+AV11+AL11+W11+R11+N11+BI11</f>
        <v>0</v>
      </c>
      <c r="EL11" s="89">
        <f>0/11*100</f>
        <v>0</v>
      </c>
    </row>
    <row r="12" spans="1:142" x14ac:dyDescent="0.45">
      <c r="A12" s="82">
        <v>7</v>
      </c>
      <c r="B12" s="3" t="s">
        <v>115</v>
      </c>
      <c r="C12" s="1">
        <v>2</v>
      </c>
      <c r="D12" s="1">
        <v>1</v>
      </c>
      <c r="E12" s="1"/>
      <c r="F12" s="1"/>
      <c r="G12" s="1">
        <v>3</v>
      </c>
      <c r="H12" s="1">
        <v>4</v>
      </c>
      <c r="I12" s="1">
        <v>1</v>
      </c>
      <c r="J12" s="1"/>
      <c r="K12" s="1"/>
      <c r="L12" s="1">
        <v>1</v>
      </c>
      <c r="M12" s="1">
        <v>6</v>
      </c>
      <c r="N12" s="1">
        <v>9</v>
      </c>
      <c r="O12" s="1">
        <v>6</v>
      </c>
      <c r="P12" s="1">
        <v>2</v>
      </c>
      <c r="Q12" s="1">
        <v>2</v>
      </c>
      <c r="R12" s="1">
        <v>10</v>
      </c>
      <c r="S12" s="1">
        <v>10</v>
      </c>
      <c r="T12" s="1">
        <v>4</v>
      </c>
      <c r="U12" s="1"/>
      <c r="V12" s="1">
        <v>4</v>
      </c>
      <c r="W12" s="1">
        <v>18</v>
      </c>
      <c r="X12" s="4" t="s">
        <v>115</v>
      </c>
      <c r="Y12" s="1">
        <v>3</v>
      </c>
      <c r="Z12" s="1">
        <v>1</v>
      </c>
      <c r="AA12" s="1"/>
      <c r="AB12" s="1"/>
      <c r="AC12" s="1">
        <v>1</v>
      </c>
      <c r="AD12" s="1"/>
      <c r="AE12" s="1">
        <v>5</v>
      </c>
      <c r="AF12" s="1">
        <v>3</v>
      </c>
      <c r="AG12" s="1">
        <v>2</v>
      </c>
      <c r="AH12" s="1"/>
      <c r="AI12" s="1">
        <v>1</v>
      </c>
      <c r="AJ12" s="1">
        <v>3</v>
      </c>
      <c r="AK12" s="1">
        <v>9</v>
      </c>
      <c r="AL12" s="1">
        <v>14</v>
      </c>
      <c r="AM12" s="51" t="s">
        <v>115</v>
      </c>
      <c r="AN12" s="52">
        <v>2</v>
      </c>
      <c r="AO12" s="52">
        <v>1</v>
      </c>
      <c r="AP12" s="52">
        <v>1</v>
      </c>
      <c r="AQ12" s="52">
        <v>4</v>
      </c>
      <c r="AR12" s="52">
        <v>3</v>
      </c>
      <c r="AS12" s="52">
        <v>2</v>
      </c>
      <c r="AT12" s="52">
        <v>1</v>
      </c>
      <c r="AU12" s="52">
        <v>6</v>
      </c>
      <c r="AV12" s="52">
        <v>10</v>
      </c>
      <c r="AW12" s="4" t="s">
        <v>115</v>
      </c>
      <c r="AX12" s="1">
        <v>2</v>
      </c>
      <c r="AY12" s="1">
        <v>2</v>
      </c>
      <c r="AZ12" s="1">
        <v>4</v>
      </c>
      <c r="BA12" s="1">
        <v>1</v>
      </c>
      <c r="BB12" s="1">
        <v>1</v>
      </c>
      <c r="BC12" s="1">
        <v>2</v>
      </c>
      <c r="BD12" s="1"/>
      <c r="BE12" s="1"/>
      <c r="BF12" s="1">
        <v>1</v>
      </c>
      <c r="BG12" s="1">
        <v>1</v>
      </c>
      <c r="BH12" s="1">
        <v>2</v>
      </c>
      <c r="BI12" s="1">
        <v>8</v>
      </c>
      <c r="BJ12" s="4" t="s">
        <v>115</v>
      </c>
      <c r="BK12" s="1">
        <v>4</v>
      </c>
      <c r="BL12" s="1">
        <v>2</v>
      </c>
      <c r="BM12" s="1">
        <v>6</v>
      </c>
      <c r="BN12" s="4" t="s">
        <v>115</v>
      </c>
      <c r="BO12" s="1">
        <v>5</v>
      </c>
      <c r="BP12" s="1">
        <v>1</v>
      </c>
      <c r="BQ12" s="1">
        <v>6</v>
      </c>
      <c r="BR12" s="1">
        <v>2</v>
      </c>
      <c r="BS12" s="1">
        <v>1</v>
      </c>
      <c r="BT12" s="93">
        <v>3</v>
      </c>
      <c r="BU12" s="1">
        <v>4</v>
      </c>
      <c r="BV12" s="1">
        <v>2</v>
      </c>
      <c r="BW12" s="93">
        <v>6</v>
      </c>
      <c r="BX12" s="1">
        <v>9</v>
      </c>
      <c r="BY12" s="52">
        <v>4</v>
      </c>
      <c r="BZ12" s="52">
        <v>2</v>
      </c>
      <c r="CA12" s="52"/>
      <c r="CB12" s="52">
        <v>3</v>
      </c>
      <c r="CC12" s="52">
        <v>9</v>
      </c>
      <c r="CD12" s="52">
        <v>4</v>
      </c>
      <c r="CE12" s="52">
        <v>2</v>
      </c>
      <c r="CF12" s="52">
        <v>3</v>
      </c>
      <c r="CG12" s="52">
        <v>9</v>
      </c>
      <c r="CH12" s="52">
        <v>18</v>
      </c>
      <c r="CI12" s="4" t="s">
        <v>115</v>
      </c>
      <c r="CJ12" s="1">
        <v>1</v>
      </c>
      <c r="CK12" s="1"/>
      <c r="CL12" s="1">
        <v>1</v>
      </c>
      <c r="CM12" s="1"/>
      <c r="CN12" s="1">
        <v>2</v>
      </c>
      <c r="CO12" s="1">
        <v>5</v>
      </c>
      <c r="CP12" s="1"/>
      <c r="CQ12" s="1">
        <v>2</v>
      </c>
      <c r="CR12" s="1">
        <v>2</v>
      </c>
      <c r="CS12" s="1">
        <v>9</v>
      </c>
      <c r="CT12" s="1">
        <v>11</v>
      </c>
      <c r="CU12" s="4" t="s">
        <v>115</v>
      </c>
      <c r="CV12" s="1">
        <v>1</v>
      </c>
      <c r="CW12" s="1">
        <v>1</v>
      </c>
      <c r="CX12" s="1">
        <v>1</v>
      </c>
      <c r="CY12" s="1">
        <v>3</v>
      </c>
      <c r="CZ12" s="1">
        <v>1</v>
      </c>
      <c r="DA12" s="1">
        <v>1</v>
      </c>
      <c r="DB12" s="1">
        <v>1</v>
      </c>
      <c r="DC12" s="1">
        <v>3</v>
      </c>
      <c r="DD12" s="1">
        <v>6</v>
      </c>
      <c r="DE12" s="12" t="s">
        <v>115</v>
      </c>
      <c r="DF12" s="1">
        <v>5</v>
      </c>
      <c r="DG12" s="1">
        <v>2</v>
      </c>
      <c r="DH12" s="1"/>
      <c r="DI12" s="93">
        <v>7</v>
      </c>
      <c r="DJ12" s="1">
        <v>10</v>
      </c>
      <c r="DK12" s="1">
        <v>2</v>
      </c>
      <c r="DL12" s="1"/>
      <c r="DM12" s="1"/>
      <c r="DN12" s="93">
        <v>12</v>
      </c>
      <c r="DO12" s="1"/>
      <c r="DP12" s="93"/>
      <c r="DQ12" s="96">
        <v>19</v>
      </c>
      <c r="DR12" s="12" t="s">
        <v>115</v>
      </c>
      <c r="DS12" s="1">
        <v>3</v>
      </c>
      <c r="DT12" s="1">
        <v>2</v>
      </c>
      <c r="DU12" s="1">
        <v>1</v>
      </c>
      <c r="DV12" s="1"/>
      <c r="DW12" s="1">
        <v>1</v>
      </c>
      <c r="DX12" s="93">
        <v>7</v>
      </c>
      <c r="DY12" s="1">
        <v>3</v>
      </c>
      <c r="DZ12" s="1"/>
      <c r="EA12" s="1">
        <v>2</v>
      </c>
      <c r="EB12" s="1">
        <v>1</v>
      </c>
      <c r="EC12" s="1"/>
      <c r="ED12" s="1"/>
      <c r="EE12" s="93">
        <v>6</v>
      </c>
      <c r="EF12" s="96">
        <v>13</v>
      </c>
      <c r="EG12" s="130" t="s">
        <v>115</v>
      </c>
      <c r="EH12" s="52">
        <v>7</v>
      </c>
      <c r="EI12" s="52">
        <v>8</v>
      </c>
      <c r="EJ12" s="128">
        <v>15</v>
      </c>
      <c r="EK12" s="52">
        <f>BQ12+BM12+AV12+AL12+W12+R12+N12+BI12+BX12+CH12+CT12+DD12+EJ12+EF12+DQ12</f>
        <v>172</v>
      </c>
      <c r="EL12" s="83">
        <f>15/15*100</f>
        <v>100</v>
      </c>
    </row>
    <row r="13" spans="1:142" x14ac:dyDescent="0.45">
      <c r="A13" s="106">
        <v>8</v>
      </c>
      <c r="B13" s="105" t="s">
        <v>116</v>
      </c>
      <c r="C13" s="1">
        <v>3</v>
      </c>
      <c r="D13" s="1">
        <v>1</v>
      </c>
      <c r="E13" s="1"/>
      <c r="F13" s="1"/>
      <c r="G13" s="1">
        <v>4</v>
      </c>
      <c r="H13" s="1">
        <v>4</v>
      </c>
      <c r="I13" s="1">
        <v>1</v>
      </c>
      <c r="J13" s="1"/>
      <c r="K13" s="1"/>
      <c r="L13" s="1"/>
      <c r="M13" s="1">
        <v>5</v>
      </c>
      <c r="N13" s="1">
        <v>9</v>
      </c>
      <c r="O13" s="51"/>
      <c r="P13" s="51"/>
      <c r="Q13" s="51"/>
      <c r="R13" s="55"/>
      <c r="S13" s="1"/>
      <c r="T13" s="1"/>
      <c r="U13" s="1"/>
      <c r="V13" s="1"/>
      <c r="W13" s="56"/>
      <c r="X13" s="4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56"/>
      <c r="AM13" s="51"/>
      <c r="AN13" s="52"/>
      <c r="AO13" s="52"/>
      <c r="AP13" s="52"/>
      <c r="AQ13" s="52"/>
      <c r="AR13" s="52"/>
      <c r="AS13" s="52"/>
      <c r="AT13" s="52"/>
      <c r="AU13" s="52"/>
      <c r="AV13" s="57"/>
      <c r="AW13" s="4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56"/>
      <c r="BJ13" s="4"/>
      <c r="BK13" s="1"/>
      <c r="BL13" s="1"/>
      <c r="BM13" s="56"/>
      <c r="BN13" s="4" t="s">
        <v>116</v>
      </c>
      <c r="BO13" s="1">
        <v>5</v>
      </c>
      <c r="BP13" s="1">
        <v>1</v>
      </c>
      <c r="BQ13" s="1">
        <v>6</v>
      </c>
      <c r="BR13" s="56"/>
      <c r="BS13" s="56"/>
      <c r="BT13" s="56"/>
      <c r="BU13" s="56"/>
      <c r="BV13" s="56"/>
      <c r="BW13" s="56"/>
      <c r="BX13" s="56"/>
      <c r="BY13" s="1"/>
      <c r="BZ13" s="1"/>
      <c r="CA13" s="1"/>
      <c r="CB13" s="1"/>
      <c r="CC13" s="1"/>
      <c r="CD13" s="1"/>
      <c r="CE13" s="1"/>
      <c r="CF13" s="1"/>
      <c r="CG13" s="1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1"/>
      <c r="CV13" s="1"/>
      <c r="CW13" s="1"/>
      <c r="CX13" s="1"/>
      <c r="CY13" s="1"/>
      <c r="CZ13" s="1"/>
      <c r="DA13" s="1"/>
      <c r="DB13" s="1"/>
      <c r="DC13" s="1"/>
      <c r="DD13" s="56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56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56"/>
      <c r="EG13" s="130" t="s">
        <v>116</v>
      </c>
      <c r="EH13" s="52">
        <v>7</v>
      </c>
      <c r="EI13" s="52">
        <v>8</v>
      </c>
      <c r="EJ13" s="128">
        <v>15</v>
      </c>
      <c r="EK13" s="52">
        <f>BQ13+BM13+AV13+AL13+W13+R13+N13+BI13+EJ13</f>
        <v>30</v>
      </c>
      <c r="EL13" s="104">
        <f>3/14*100</f>
        <v>21.428571428571427</v>
      </c>
    </row>
    <row r="14" spans="1:142" ht="21" x14ac:dyDescent="0.5">
      <c r="A14" s="145"/>
      <c r="B14" s="15" t="s">
        <v>106</v>
      </c>
      <c r="C14" s="146">
        <v>47</v>
      </c>
      <c r="D14" s="146">
        <v>17</v>
      </c>
      <c r="E14" s="146">
        <v>5</v>
      </c>
      <c r="F14" s="146">
        <v>1</v>
      </c>
      <c r="G14" s="146">
        <v>70</v>
      </c>
      <c r="H14" s="146">
        <v>63</v>
      </c>
      <c r="I14" s="146">
        <v>18</v>
      </c>
      <c r="J14" s="146">
        <v>1</v>
      </c>
      <c r="K14" s="146">
        <v>9</v>
      </c>
      <c r="L14" s="146">
        <v>9</v>
      </c>
      <c r="M14" s="146">
        <v>100</v>
      </c>
      <c r="N14" s="147">
        <v>170</v>
      </c>
      <c r="O14" s="147">
        <v>137</v>
      </c>
      <c r="P14" s="147">
        <v>53</v>
      </c>
      <c r="Q14" s="147">
        <v>31</v>
      </c>
      <c r="R14" s="147">
        <v>221</v>
      </c>
      <c r="S14" s="147">
        <v>116</v>
      </c>
      <c r="T14" s="147">
        <v>42</v>
      </c>
      <c r="U14" s="147">
        <v>1</v>
      </c>
      <c r="V14" s="147">
        <v>48</v>
      </c>
      <c r="W14" s="147">
        <v>207</v>
      </c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7">
        <v>98</v>
      </c>
      <c r="AM14" s="148" t="s">
        <v>106</v>
      </c>
      <c r="AN14" s="143">
        <v>51</v>
      </c>
      <c r="AO14" s="143">
        <v>22</v>
      </c>
      <c r="AP14" s="143">
        <v>10</v>
      </c>
      <c r="AQ14" s="143">
        <v>83</v>
      </c>
      <c r="AR14" s="143">
        <v>71</v>
      </c>
      <c r="AS14" s="143">
        <v>29</v>
      </c>
      <c r="AT14" s="143">
        <v>12</v>
      </c>
      <c r="AU14" s="143">
        <v>112</v>
      </c>
      <c r="AV14" s="143">
        <v>195</v>
      </c>
      <c r="AW14" s="149" t="s">
        <v>106</v>
      </c>
      <c r="AX14" s="147">
        <v>63</v>
      </c>
      <c r="AY14" s="147">
        <v>76</v>
      </c>
      <c r="AZ14" s="147">
        <v>139</v>
      </c>
      <c r="BA14" s="147">
        <v>31</v>
      </c>
      <c r="BB14" s="147">
        <v>35</v>
      </c>
      <c r="BC14" s="147">
        <v>66</v>
      </c>
      <c r="BD14" s="147">
        <v>1</v>
      </c>
      <c r="BE14" s="147">
        <v>1</v>
      </c>
      <c r="BF14" s="147">
        <v>13</v>
      </c>
      <c r="BG14" s="147">
        <v>14</v>
      </c>
      <c r="BH14" s="147">
        <v>27</v>
      </c>
      <c r="BI14" s="147">
        <v>233</v>
      </c>
      <c r="BJ14" s="149" t="s">
        <v>106</v>
      </c>
      <c r="BK14" s="147">
        <v>39</v>
      </c>
      <c r="BL14" s="147">
        <v>21</v>
      </c>
      <c r="BM14" s="147">
        <v>60</v>
      </c>
      <c r="BN14" s="149" t="s">
        <v>106</v>
      </c>
      <c r="BO14" s="147">
        <v>100</v>
      </c>
      <c r="BP14" s="147">
        <v>20</v>
      </c>
      <c r="BQ14" s="147">
        <v>120</v>
      </c>
      <c r="BR14" s="150">
        <v>29</v>
      </c>
      <c r="BS14" s="150">
        <v>15</v>
      </c>
      <c r="BT14" s="150">
        <v>44</v>
      </c>
      <c r="BU14" s="150">
        <v>53</v>
      </c>
      <c r="BV14" s="150">
        <v>31</v>
      </c>
      <c r="BW14" s="150">
        <v>84</v>
      </c>
      <c r="BX14" s="151">
        <v>128</v>
      </c>
      <c r="BY14" s="143">
        <v>51</v>
      </c>
      <c r="BZ14" s="143">
        <v>18</v>
      </c>
      <c r="CA14" s="143">
        <v>1</v>
      </c>
      <c r="CB14" s="143">
        <v>30</v>
      </c>
      <c r="CC14" s="143">
        <v>100</v>
      </c>
      <c r="CD14" s="143">
        <v>72</v>
      </c>
      <c r="CE14" s="143">
        <v>25</v>
      </c>
      <c r="CF14" s="143">
        <v>44</v>
      </c>
      <c r="CG14" s="143">
        <v>141</v>
      </c>
      <c r="CH14" s="152">
        <v>241</v>
      </c>
      <c r="CI14" s="149" t="s">
        <v>106</v>
      </c>
      <c r="CJ14" s="147">
        <v>5</v>
      </c>
      <c r="CK14" s="147">
        <v>2</v>
      </c>
      <c r="CL14" s="147">
        <v>6</v>
      </c>
      <c r="CM14" s="147">
        <v>1</v>
      </c>
      <c r="CN14" s="147">
        <v>14</v>
      </c>
      <c r="CO14" s="147">
        <v>17</v>
      </c>
      <c r="CP14" s="147">
        <v>2</v>
      </c>
      <c r="CQ14" s="147">
        <v>8</v>
      </c>
      <c r="CR14" s="147">
        <v>6</v>
      </c>
      <c r="CS14" s="147">
        <v>33</v>
      </c>
      <c r="CT14" s="147">
        <v>47</v>
      </c>
      <c r="CU14" s="149" t="s">
        <v>106</v>
      </c>
      <c r="CV14" s="147">
        <v>5</v>
      </c>
      <c r="CW14" s="147">
        <v>5</v>
      </c>
      <c r="CX14" s="147">
        <v>3</v>
      </c>
      <c r="CY14" s="147">
        <v>13</v>
      </c>
      <c r="CZ14" s="147">
        <v>6</v>
      </c>
      <c r="DA14" s="147">
        <v>6</v>
      </c>
      <c r="DB14" s="147">
        <v>6</v>
      </c>
      <c r="DC14" s="147">
        <v>18</v>
      </c>
      <c r="DD14" s="147">
        <v>31</v>
      </c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>
        <f>SUM(DQ1:DQ13)</f>
        <v>46</v>
      </c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>
        <f>SUM(EF1:EF13)</f>
        <v>34</v>
      </c>
      <c r="EG14" s="147"/>
      <c r="EH14" s="147"/>
      <c r="EI14" s="147"/>
      <c r="EJ14" s="147">
        <f>SUM(EJ1:EJ13)</f>
        <v>85</v>
      </c>
      <c r="EK14" s="143">
        <f>BQ14+BM14+AV14+AL14+W14+R14+N14+BI14+BX14+CH14+CT14+DD14+EJ14+EF14+DQ14</f>
        <v>1916</v>
      </c>
      <c r="EL14" s="153"/>
    </row>
    <row r="15" spans="1:142" x14ac:dyDescent="0.45">
      <c r="A15" s="82">
        <v>9</v>
      </c>
      <c r="B15" s="3" t="s">
        <v>117</v>
      </c>
      <c r="C15" s="1">
        <v>3</v>
      </c>
      <c r="D15" s="1">
        <v>1</v>
      </c>
      <c r="E15" s="1"/>
      <c r="F15" s="1"/>
      <c r="G15" s="1">
        <v>4</v>
      </c>
      <c r="H15" s="1">
        <v>4</v>
      </c>
      <c r="I15" s="1">
        <v>1</v>
      </c>
      <c r="J15" s="1"/>
      <c r="K15" s="1"/>
      <c r="L15" s="1"/>
      <c r="M15" s="1">
        <v>5</v>
      </c>
      <c r="N15" s="1">
        <v>9</v>
      </c>
      <c r="O15" s="1">
        <v>10</v>
      </c>
      <c r="P15" s="1">
        <v>5</v>
      </c>
      <c r="Q15" s="1">
        <v>2</v>
      </c>
      <c r="R15" s="1">
        <v>17</v>
      </c>
      <c r="S15" s="1"/>
      <c r="T15" s="1"/>
      <c r="U15" s="1"/>
      <c r="V15" s="1"/>
      <c r="W15" s="56"/>
      <c r="X15" s="4" t="s">
        <v>117</v>
      </c>
      <c r="Y15" s="1">
        <v>2</v>
      </c>
      <c r="Z15" s="1">
        <v>2</v>
      </c>
      <c r="AA15" s="1"/>
      <c r="AB15" s="1"/>
      <c r="AC15" s="1">
        <v>1</v>
      </c>
      <c r="AD15" s="1"/>
      <c r="AE15" s="1">
        <v>5</v>
      </c>
      <c r="AF15" s="1">
        <v>3</v>
      </c>
      <c r="AG15" s="1">
        <v>2</v>
      </c>
      <c r="AH15" s="1"/>
      <c r="AI15" s="1">
        <v>1</v>
      </c>
      <c r="AJ15" s="1"/>
      <c r="AK15" s="1">
        <v>6</v>
      </c>
      <c r="AL15" s="1">
        <v>11</v>
      </c>
      <c r="AM15" s="51" t="s">
        <v>117</v>
      </c>
      <c r="AN15" s="52">
        <v>4</v>
      </c>
      <c r="AO15" s="52">
        <v>2</v>
      </c>
      <c r="AP15" s="52">
        <v>1</v>
      </c>
      <c r="AQ15" s="52">
        <v>7</v>
      </c>
      <c r="AR15" s="52">
        <v>5</v>
      </c>
      <c r="AS15" s="52">
        <v>2</v>
      </c>
      <c r="AT15" s="52">
        <v>1</v>
      </c>
      <c r="AU15" s="52">
        <v>8</v>
      </c>
      <c r="AV15" s="52">
        <v>15</v>
      </c>
      <c r="AW15" s="4" t="s">
        <v>117</v>
      </c>
      <c r="AX15" s="1">
        <v>4</v>
      </c>
      <c r="AY15" s="1">
        <v>4</v>
      </c>
      <c r="AZ15" s="1">
        <v>8</v>
      </c>
      <c r="BA15" s="1">
        <v>2</v>
      </c>
      <c r="BB15" s="1">
        <v>2</v>
      </c>
      <c r="BC15" s="1">
        <v>4</v>
      </c>
      <c r="BD15" s="1"/>
      <c r="BE15" s="1"/>
      <c r="BF15" s="1">
        <v>1</v>
      </c>
      <c r="BG15" s="1">
        <v>1</v>
      </c>
      <c r="BH15" s="1">
        <v>2</v>
      </c>
      <c r="BI15" s="1">
        <v>14</v>
      </c>
      <c r="BJ15" s="4" t="s">
        <v>117</v>
      </c>
      <c r="BK15" s="1">
        <v>4</v>
      </c>
      <c r="BL15" s="1">
        <v>2</v>
      </c>
      <c r="BM15" s="1">
        <v>6</v>
      </c>
      <c r="BN15" s="4" t="s">
        <v>117</v>
      </c>
      <c r="BO15" s="1">
        <v>5</v>
      </c>
      <c r="BP15" s="1">
        <v>1</v>
      </c>
      <c r="BQ15" s="1">
        <v>6</v>
      </c>
      <c r="BR15" s="1">
        <v>1</v>
      </c>
      <c r="BS15" s="1">
        <v>1</v>
      </c>
      <c r="BT15" s="93">
        <v>2</v>
      </c>
      <c r="BU15" s="1">
        <v>3</v>
      </c>
      <c r="BV15" s="1">
        <v>2</v>
      </c>
      <c r="BW15" s="93">
        <v>5</v>
      </c>
      <c r="BX15" s="1">
        <v>7</v>
      </c>
      <c r="BY15" s="52">
        <v>6</v>
      </c>
      <c r="BZ15" s="52">
        <v>2</v>
      </c>
      <c r="CA15" s="52"/>
      <c r="CB15" s="52">
        <v>3</v>
      </c>
      <c r="CC15" s="52">
        <v>11</v>
      </c>
      <c r="CD15" s="52">
        <v>6</v>
      </c>
      <c r="CE15" s="52">
        <v>2</v>
      </c>
      <c r="CF15" s="52">
        <v>3</v>
      </c>
      <c r="CG15" s="52">
        <v>11</v>
      </c>
      <c r="CH15" s="52">
        <v>22</v>
      </c>
      <c r="CI15" s="4" t="s">
        <v>117</v>
      </c>
      <c r="CJ15" s="1">
        <v>2</v>
      </c>
      <c r="CK15" s="1">
        <v>2</v>
      </c>
      <c r="CL15" s="1">
        <v>1</v>
      </c>
      <c r="CM15" s="1">
        <v>1</v>
      </c>
      <c r="CN15" s="1">
        <v>6</v>
      </c>
      <c r="CO15" s="1">
        <v>2</v>
      </c>
      <c r="CP15" s="1">
        <v>2</v>
      </c>
      <c r="CQ15" s="1">
        <v>1</v>
      </c>
      <c r="CR15" s="1">
        <v>1</v>
      </c>
      <c r="CS15" s="1">
        <v>6</v>
      </c>
      <c r="CT15" s="1">
        <v>12</v>
      </c>
      <c r="CU15" s="4" t="s">
        <v>117</v>
      </c>
      <c r="CV15" s="1">
        <v>1</v>
      </c>
      <c r="CW15" s="1">
        <v>1</v>
      </c>
      <c r="CX15" s="1">
        <v>1</v>
      </c>
      <c r="CY15" s="1">
        <v>3</v>
      </c>
      <c r="CZ15" s="1">
        <v>1</v>
      </c>
      <c r="DA15" s="1">
        <v>1</v>
      </c>
      <c r="DB15" s="1">
        <v>1</v>
      </c>
      <c r="DC15" s="1">
        <v>3</v>
      </c>
      <c r="DD15" s="1">
        <v>6</v>
      </c>
      <c r="DE15" s="12" t="s">
        <v>117</v>
      </c>
      <c r="DF15" s="1">
        <v>3</v>
      </c>
      <c r="DG15" s="1">
        <v>1</v>
      </c>
      <c r="DH15" s="1"/>
      <c r="DI15" s="93">
        <v>4</v>
      </c>
      <c r="DJ15" s="1">
        <v>3</v>
      </c>
      <c r="DK15" s="1">
        <v>1</v>
      </c>
      <c r="DL15" s="1"/>
      <c r="DM15" s="1"/>
      <c r="DN15" s="93">
        <v>4</v>
      </c>
      <c r="DO15" s="1"/>
      <c r="DP15" s="93"/>
      <c r="DQ15" s="96">
        <v>8</v>
      </c>
      <c r="DR15" s="12" t="s">
        <v>117</v>
      </c>
      <c r="DS15" s="1">
        <v>5</v>
      </c>
      <c r="DT15" s="1">
        <v>2</v>
      </c>
      <c r="DU15" s="1">
        <v>2</v>
      </c>
      <c r="DV15" s="1"/>
      <c r="DW15" s="1"/>
      <c r="DX15" s="93">
        <v>9</v>
      </c>
      <c r="DY15" s="1">
        <v>5</v>
      </c>
      <c r="DZ15" s="1"/>
      <c r="EA15" s="1">
        <v>2</v>
      </c>
      <c r="EB15" s="1">
        <v>2</v>
      </c>
      <c r="EC15" s="1"/>
      <c r="ED15" s="1"/>
      <c r="EE15" s="93">
        <v>9</v>
      </c>
      <c r="EF15" s="96">
        <v>18</v>
      </c>
      <c r="EG15" s="130" t="s">
        <v>117</v>
      </c>
      <c r="EH15" s="52">
        <v>9</v>
      </c>
      <c r="EI15" s="52">
        <v>9</v>
      </c>
      <c r="EJ15" s="128">
        <v>18</v>
      </c>
      <c r="EK15" s="52">
        <f>BQ15+BM15+AV15+AL15+W15+R15+N15+BI15+BX15+CH15+CT15+DD15+EJ15+EF15+DQ15</f>
        <v>169</v>
      </c>
      <c r="EL15" s="83">
        <f>14/15*100</f>
        <v>93.333333333333329</v>
      </c>
    </row>
    <row r="16" spans="1:142" x14ac:dyDescent="0.45">
      <c r="A16" s="84">
        <v>11</v>
      </c>
      <c r="B16" s="5" t="s">
        <v>118</v>
      </c>
      <c r="C16" s="1">
        <v>4</v>
      </c>
      <c r="D16" s="1">
        <v>1</v>
      </c>
      <c r="E16" s="1"/>
      <c r="F16" s="1"/>
      <c r="G16" s="1">
        <v>5</v>
      </c>
      <c r="H16" s="1">
        <v>4</v>
      </c>
      <c r="I16" s="1">
        <v>1</v>
      </c>
      <c r="J16" s="1"/>
      <c r="K16" s="1"/>
      <c r="L16" s="1"/>
      <c r="M16" s="1">
        <v>5</v>
      </c>
      <c r="N16" s="1">
        <v>10</v>
      </c>
      <c r="O16" s="1">
        <v>7</v>
      </c>
      <c r="P16" s="1">
        <v>2</v>
      </c>
      <c r="Q16" s="1"/>
      <c r="R16" s="1">
        <v>9</v>
      </c>
      <c r="S16" s="1">
        <v>12</v>
      </c>
      <c r="T16" s="1">
        <v>5</v>
      </c>
      <c r="U16" s="1"/>
      <c r="V16" s="1">
        <v>4</v>
      </c>
      <c r="W16" s="1">
        <v>21</v>
      </c>
      <c r="X16" s="4" t="s">
        <v>118</v>
      </c>
      <c r="Y16" s="1">
        <v>1</v>
      </c>
      <c r="Z16" s="1">
        <v>1</v>
      </c>
      <c r="AA16" s="1"/>
      <c r="AB16" s="1"/>
      <c r="AC16" s="1"/>
      <c r="AD16" s="1"/>
      <c r="AE16" s="1">
        <v>2</v>
      </c>
      <c r="AF16" s="1">
        <v>2</v>
      </c>
      <c r="AG16" s="1">
        <v>1</v>
      </c>
      <c r="AH16" s="1"/>
      <c r="AI16" s="1"/>
      <c r="AJ16" s="1">
        <v>1</v>
      </c>
      <c r="AK16" s="1">
        <v>4</v>
      </c>
      <c r="AL16" s="1">
        <v>6</v>
      </c>
      <c r="AM16" s="51" t="s">
        <v>118</v>
      </c>
      <c r="AN16" s="52">
        <v>4</v>
      </c>
      <c r="AO16" s="52">
        <v>1</v>
      </c>
      <c r="AP16" s="52"/>
      <c r="AQ16" s="52">
        <v>5</v>
      </c>
      <c r="AR16" s="52">
        <v>4</v>
      </c>
      <c r="AS16" s="52">
        <v>2</v>
      </c>
      <c r="AT16" s="52">
        <v>1</v>
      </c>
      <c r="AU16" s="52">
        <v>7</v>
      </c>
      <c r="AV16" s="52">
        <v>12</v>
      </c>
      <c r="AW16" s="4" t="s">
        <v>118</v>
      </c>
      <c r="AX16" s="1">
        <v>4</v>
      </c>
      <c r="AY16" s="1">
        <v>4</v>
      </c>
      <c r="AZ16" s="1">
        <v>8</v>
      </c>
      <c r="BA16" s="1">
        <v>1</v>
      </c>
      <c r="BB16" s="1">
        <v>1</v>
      </c>
      <c r="BC16" s="1">
        <v>2</v>
      </c>
      <c r="BD16" s="1"/>
      <c r="BE16" s="1"/>
      <c r="BF16" s="1"/>
      <c r="BG16" s="1"/>
      <c r="BH16" s="1"/>
      <c r="BI16" s="1">
        <v>10</v>
      </c>
      <c r="BJ16" s="4"/>
      <c r="BK16" s="1"/>
      <c r="BL16" s="1"/>
      <c r="BM16" s="56"/>
      <c r="BN16" s="4" t="s">
        <v>118</v>
      </c>
      <c r="BO16" s="1">
        <v>5</v>
      </c>
      <c r="BP16" s="1">
        <v>1</v>
      </c>
      <c r="BQ16" s="1">
        <v>6</v>
      </c>
      <c r="BR16" s="1">
        <v>1</v>
      </c>
      <c r="BS16" s="1"/>
      <c r="BT16" s="93">
        <v>1</v>
      </c>
      <c r="BU16" s="1">
        <v>1</v>
      </c>
      <c r="BV16" s="1">
        <v>2</v>
      </c>
      <c r="BW16" s="93">
        <v>3</v>
      </c>
      <c r="BX16" s="1">
        <v>4</v>
      </c>
      <c r="BY16" s="52"/>
      <c r="BZ16" s="52"/>
      <c r="CA16" s="52"/>
      <c r="CB16" s="52"/>
      <c r="CC16" s="52"/>
      <c r="CD16" s="52">
        <v>6</v>
      </c>
      <c r="CE16" s="52">
        <v>2</v>
      </c>
      <c r="CF16" s="52">
        <v>3</v>
      </c>
      <c r="CG16" s="52">
        <v>11</v>
      </c>
      <c r="CH16" s="52">
        <v>11</v>
      </c>
      <c r="CI16" s="4" t="s">
        <v>118</v>
      </c>
      <c r="CJ16" s="1"/>
      <c r="CK16" s="1"/>
      <c r="CL16" s="1"/>
      <c r="CM16" s="1"/>
      <c r="CN16" s="1"/>
      <c r="CO16" s="1">
        <v>2</v>
      </c>
      <c r="CP16" s="1"/>
      <c r="CQ16" s="1">
        <v>1</v>
      </c>
      <c r="CR16" s="1">
        <v>2</v>
      </c>
      <c r="CS16" s="1">
        <v>5</v>
      </c>
      <c r="CT16" s="1">
        <v>5</v>
      </c>
      <c r="CU16" s="1"/>
      <c r="CV16" s="1"/>
      <c r="CW16" s="1"/>
      <c r="CX16" s="1"/>
      <c r="CY16" s="1"/>
      <c r="CZ16" s="1"/>
      <c r="DA16" s="1"/>
      <c r="DB16" s="1"/>
      <c r="DC16" s="1"/>
      <c r="DD16" s="56"/>
      <c r="DE16" s="12" t="s">
        <v>118</v>
      </c>
      <c r="DF16" s="1">
        <v>3</v>
      </c>
      <c r="DG16" s="1">
        <v>1</v>
      </c>
      <c r="DH16" s="1">
        <v>2</v>
      </c>
      <c r="DI16" s="93">
        <v>6</v>
      </c>
      <c r="DJ16" s="1">
        <v>5</v>
      </c>
      <c r="DK16" s="1">
        <v>1</v>
      </c>
      <c r="DL16" s="1"/>
      <c r="DM16" s="1"/>
      <c r="DN16" s="93">
        <v>6</v>
      </c>
      <c r="DO16" s="1"/>
      <c r="DP16" s="93"/>
      <c r="DQ16" s="96">
        <v>12</v>
      </c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56"/>
      <c r="EG16" s="130" t="s">
        <v>118</v>
      </c>
      <c r="EH16" s="52"/>
      <c r="EI16" s="52">
        <v>7</v>
      </c>
      <c r="EJ16" s="128">
        <v>7</v>
      </c>
      <c r="EK16" s="52">
        <f>BQ16+BM16+AV16+AL16+W16+R16+N16+BI16+BX16+CH16+CT16+EJ16+DQ16</f>
        <v>113</v>
      </c>
      <c r="EL16" s="85">
        <f>12/15*100</f>
        <v>80</v>
      </c>
    </row>
    <row r="17" spans="1:142" x14ac:dyDescent="0.45">
      <c r="A17" s="86">
        <v>12</v>
      </c>
      <c r="B17" s="9" t="s">
        <v>119</v>
      </c>
      <c r="C17" s="1">
        <v>4</v>
      </c>
      <c r="D17" s="1">
        <v>1</v>
      </c>
      <c r="E17" s="1"/>
      <c r="F17" s="1"/>
      <c r="G17" s="1">
        <v>5</v>
      </c>
      <c r="H17" s="1">
        <v>4</v>
      </c>
      <c r="I17" s="1">
        <v>1</v>
      </c>
      <c r="J17" s="1"/>
      <c r="K17" s="1"/>
      <c r="L17" s="1"/>
      <c r="M17" s="1">
        <v>5</v>
      </c>
      <c r="N17" s="1">
        <v>10</v>
      </c>
      <c r="O17" s="1">
        <v>8</v>
      </c>
      <c r="P17" s="1">
        <v>4</v>
      </c>
      <c r="Q17" s="1">
        <v>2</v>
      </c>
      <c r="R17" s="1">
        <v>14</v>
      </c>
      <c r="S17" s="1"/>
      <c r="T17" s="1"/>
      <c r="U17" s="1"/>
      <c r="V17" s="1"/>
      <c r="W17" s="56"/>
      <c r="X17" s="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56"/>
      <c r="AM17" s="51" t="s">
        <v>119</v>
      </c>
      <c r="AN17" s="52">
        <v>3</v>
      </c>
      <c r="AO17" s="52">
        <v>1</v>
      </c>
      <c r="AP17" s="52"/>
      <c r="AQ17" s="52">
        <v>4</v>
      </c>
      <c r="AR17" s="52">
        <v>4</v>
      </c>
      <c r="AS17" s="52">
        <v>2</v>
      </c>
      <c r="AT17" s="52"/>
      <c r="AU17" s="52">
        <v>6</v>
      </c>
      <c r="AV17" s="52">
        <v>10</v>
      </c>
      <c r="AW17" s="4" t="s">
        <v>119</v>
      </c>
      <c r="AX17" s="1">
        <v>4</v>
      </c>
      <c r="AY17" s="1">
        <v>4</v>
      </c>
      <c r="AZ17" s="1">
        <v>8</v>
      </c>
      <c r="BA17" s="1">
        <v>2</v>
      </c>
      <c r="BB17" s="1">
        <v>2</v>
      </c>
      <c r="BC17" s="1">
        <v>4</v>
      </c>
      <c r="BD17" s="1"/>
      <c r="BE17" s="1"/>
      <c r="BF17" s="1">
        <v>1</v>
      </c>
      <c r="BG17" s="1">
        <v>1</v>
      </c>
      <c r="BH17" s="1">
        <v>2</v>
      </c>
      <c r="BI17" s="1">
        <v>14</v>
      </c>
      <c r="BJ17" s="4" t="s">
        <v>119</v>
      </c>
      <c r="BK17" s="1">
        <v>3</v>
      </c>
      <c r="BL17" s="1">
        <v>2</v>
      </c>
      <c r="BM17" s="1">
        <v>5</v>
      </c>
      <c r="BN17" s="4" t="s">
        <v>119</v>
      </c>
      <c r="BO17" s="1">
        <v>5</v>
      </c>
      <c r="BP17" s="1">
        <v>1</v>
      </c>
      <c r="BQ17" s="1">
        <v>6</v>
      </c>
      <c r="BR17" s="56"/>
      <c r="BS17" s="56"/>
      <c r="BT17" s="56"/>
      <c r="BU17" s="56"/>
      <c r="BV17" s="56"/>
      <c r="BW17" s="56"/>
      <c r="BX17" s="56"/>
      <c r="BY17" s="1"/>
      <c r="BZ17" s="1"/>
      <c r="CA17" s="1"/>
      <c r="CB17" s="1"/>
      <c r="CC17" s="1"/>
      <c r="CD17" s="1"/>
      <c r="CE17" s="1"/>
      <c r="CF17" s="1"/>
      <c r="CG17" s="1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4" t="s">
        <v>119</v>
      </c>
      <c r="CV17" s="1"/>
      <c r="CW17" s="1"/>
      <c r="CX17" s="1"/>
      <c r="CY17" s="1"/>
      <c r="CZ17" s="1">
        <v>1</v>
      </c>
      <c r="DA17" s="1">
        <v>1</v>
      </c>
      <c r="DB17" s="1">
        <v>1</v>
      </c>
      <c r="DC17" s="1">
        <v>3</v>
      </c>
      <c r="DD17" s="1">
        <v>3</v>
      </c>
      <c r="DE17" s="12" t="s">
        <v>119</v>
      </c>
      <c r="DF17" s="1">
        <v>4</v>
      </c>
      <c r="DG17" s="1">
        <v>1</v>
      </c>
      <c r="DH17" s="1"/>
      <c r="DI17" s="93">
        <v>5</v>
      </c>
      <c r="DJ17" s="1">
        <v>5</v>
      </c>
      <c r="DK17" s="1">
        <v>1</v>
      </c>
      <c r="DL17" s="1"/>
      <c r="DM17" s="1"/>
      <c r="DN17" s="93">
        <v>6</v>
      </c>
      <c r="DO17" s="1"/>
      <c r="DP17" s="93"/>
      <c r="DQ17" s="96">
        <v>11</v>
      </c>
      <c r="DR17" s="12" t="s">
        <v>119</v>
      </c>
      <c r="DS17" s="1"/>
      <c r="DT17" s="1"/>
      <c r="DU17" s="1"/>
      <c r="DV17" s="1"/>
      <c r="DW17" s="1"/>
      <c r="DX17" s="93"/>
      <c r="DY17" s="1"/>
      <c r="DZ17" s="1">
        <v>3</v>
      </c>
      <c r="EA17" s="1">
        <v>2</v>
      </c>
      <c r="EB17" s="1">
        <v>1</v>
      </c>
      <c r="EC17" s="1"/>
      <c r="ED17" s="1"/>
      <c r="EE17" s="93">
        <v>6</v>
      </c>
      <c r="EF17" s="96">
        <v>6</v>
      </c>
      <c r="EG17" s="1"/>
      <c r="EH17" s="1"/>
      <c r="EI17" s="1"/>
      <c r="EJ17" s="56"/>
      <c r="EK17" s="52">
        <f>BQ17+BM17+AV17+AL17+W17+R17+N17+BI17+DD17+EF17+DQ17</f>
        <v>79</v>
      </c>
      <c r="EL17" s="87">
        <f>9/15*100</f>
        <v>60</v>
      </c>
    </row>
    <row r="18" spans="1:142" x14ac:dyDescent="0.45">
      <c r="A18" s="106">
        <v>14</v>
      </c>
      <c r="B18" s="105" t="s">
        <v>179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6"/>
      <c r="O18" s="1">
        <v>3</v>
      </c>
      <c r="P18" s="1">
        <v>1</v>
      </c>
      <c r="Q18" s="1">
        <v>1</v>
      </c>
      <c r="R18" s="1">
        <v>5</v>
      </c>
      <c r="S18" s="1">
        <v>3</v>
      </c>
      <c r="T18" s="1">
        <v>1</v>
      </c>
      <c r="U18" s="1"/>
      <c r="V18" s="1">
        <v>1</v>
      </c>
      <c r="W18" s="1">
        <v>5</v>
      </c>
      <c r="X18" s="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56"/>
      <c r="AM18" s="51" t="s">
        <v>165</v>
      </c>
      <c r="AN18" s="52">
        <v>3</v>
      </c>
      <c r="AO18" s="52">
        <v>2</v>
      </c>
      <c r="AP18" s="52">
        <v>1</v>
      </c>
      <c r="AQ18" s="52">
        <v>6</v>
      </c>
      <c r="AR18" s="52">
        <v>3</v>
      </c>
      <c r="AS18" s="52">
        <v>1</v>
      </c>
      <c r="AT18" s="52">
        <v>1</v>
      </c>
      <c r="AU18" s="52">
        <v>5</v>
      </c>
      <c r="AV18" s="52">
        <v>11</v>
      </c>
      <c r="AW18" s="4" t="s">
        <v>179</v>
      </c>
      <c r="AX18" s="1"/>
      <c r="AY18" s="1">
        <v>4</v>
      </c>
      <c r="AZ18" s="1">
        <v>4</v>
      </c>
      <c r="BA18" s="1"/>
      <c r="BB18" s="1">
        <v>2</v>
      </c>
      <c r="BC18" s="1">
        <v>2</v>
      </c>
      <c r="BD18" s="1"/>
      <c r="BE18" s="1"/>
      <c r="BF18" s="1"/>
      <c r="BG18" s="1">
        <v>1</v>
      </c>
      <c r="BH18" s="1">
        <v>1</v>
      </c>
      <c r="BI18" s="1">
        <v>7</v>
      </c>
      <c r="BJ18" s="4"/>
      <c r="BK18" s="1"/>
      <c r="BL18" s="1"/>
      <c r="BM18" s="56"/>
      <c r="BN18" s="4" t="s">
        <v>165</v>
      </c>
      <c r="BO18" s="1">
        <v>5</v>
      </c>
      <c r="BP18" s="1">
        <v>1</v>
      </c>
      <c r="BQ18" s="1">
        <v>6</v>
      </c>
      <c r="BR18" s="56"/>
      <c r="BS18" s="56"/>
      <c r="BT18" s="56"/>
      <c r="BU18" s="56"/>
      <c r="BV18" s="56"/>
      <c r="BW18" s="56"/>
      <c r="BX18" s="56"/>
      <c r="BY18" s="1"/>
      <c r="BZ18" s="1"/>
      <c r="CA18" s="1"/>
      <c r="CB18" s="1"/>
      <c r="CC18" s="1"/>
      <c r="CD18" s="1"/>
      <c r="CE18" s="1"/>
      <c r="CF18" s="1"/>
      <c r="CG18" s="1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1"/>
      <c r="CV18" s="1"/>
      <c r="CW18" s="1"/>
      <c r="CX18" s="1"/>
      <c r="CY18" s="1"/>
      <c r="CZ18" s="1"/>
      <c r="DA18" s="1"/>
      <c r="DB18" s="1"/>
      <c r="DC18" s="1"/>
      <c r="DD18" s="56"/>
      <c r="DE18" s="12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2">
        <f>BQ18+BM18+AV18+AL18+W18+R18+N18+BI18</f>
        <v>34</v>
      </c>
      <c r="EL18" s="104">
        <f>5/11*100</f>
        <v>45.454545454545453</v>
      </c>
    </row>
    <row r="19" spans="1:142" x14ac:dyDescent="0.45">
      <c r="A19" s="86">
        <v>13</v>
      </c>
      <c r="B19" s="9" t="s">
        <v>120</v>
      </c>
      <c r="C19" s="1"/>
      <c r="D19" s="1"/>
      <c r="E19" s="1"/>
      <c r="F19" s="1"/>
      <c r="G19" s="1"/>
      <c r="H19" s="1">
        <v>1</v>
      </c>
      <c r="I19" s="1">
        <v>1</v>
      </c>
      <c r="J19" s="1"/>
      <c r="K19" s="1"/>
      <c r="L19" s="1"/>
      <c r="M19" s="1">
        <v>2</v>
      </c>
      <c r="N19" s="1">
        <v>2</v>
      </c>
      <c r="O19" s="51"/>
      <c r="P19" s="51"/>
      <c r="Q19" s="51"/>
      <c r="R19" s="55"/>
      <c r="S19" s="1">
        <v>4</v>
      </c>
      <c r="T19" s="1">
        <v>1</v>
      </c>
      <c r="U19" s="1"/>
      <c r="V19" s="1">
        <v>2</v>
      </c>
      <c r="W19" s="1">
        <v>7</v>
      </c>
      <c r="X19" s="4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56"/>
      <c r="AM19" s="51"/>
      <c r="AN19" s="52"/>
      <c r="AO19" s="52"/>
      <c r="AP19" s="52"/>
      <c r="AQ19" s="52"/>
      <c r="AR19" s="52"/>
      <c r="AS19" s="52"/>
      <c r="AT19" s="52"/>
      <c r="AU19" s="52"/>
      <c r="AV19" s="57"/>
      <c r="AW19" s="4" t="s">
        <v>120</v>
      </c>
      <c r="AX19" s="1">
        <v>4</v>
      </c>
      <c r="AY19" s="1">
        <v>4</v>
      </c>
      <c r="AZ19" s="1">
        <v>8</v>
      </c>
      <c r="BA19" s="1">
        <v>2</v>
      </c>
      <c r="BB19" s="1">
        <v>1</v>
      </c>
      <c r="BC19" s="1">
        <v>3</v>
      </c>
      <c r="BD19" s="1"/>
      <c r="BE19" s="1"/>
      <c r="BF19" s="1">
        <v>1</v>
      </c>
      <c r="BG19" s="1">
        <v>1</v>
      </c>
      <c r="BH19" s="1">
        <v>2</v>
      </c>
      <c r="BI19" s="1">
        <v>13</v>
      </c>
      <c r="BJ19" s="4"/>
      <c r="BK19" s="1"/>
      <c r="BL19" s="1"/>
      <c r="BM19" s="56"/>
      <c r="BN19" s="4" t="s">
        <v>120</v>
      </c>
      <c r="BO19" s="1">
        <v>5</v>
      </c>
      <c r="BP19" s="1">
        <v>1</v>
      </c>
      <c r="BQ19" s="1">
        <v>6</v>
      </c>
      <c r="BR19" s="1"/>
      <c r="BS19" s="1">
        <v>1</v>
      </c>
      <c r="BT19" s="93">
        <v>1</v>
      </c>
      <c r="BU19" s="1">
        <v>1</v>
      </c>
      <c r="BV19" s="1">
        <v>1</v>
      </c>
      <c r="BW19" s="93">
        <v>2</v>
      </c>
      <c r="BX19" s="1">
        <v>3</v>
      </c>
      <c r="BY19" s="1"/>
      <c r="BZ19" s="1"/>
      <c r="CA19" s="1"/>
      <c r="CB19" s="1"/>
      <c r="CC19" s="1"/>
      <c r="CD19" s="1"/>
      <c r="CE19" s="1"/>
      <c r="CF19" s="1"/>
      <c r="CG19" s="1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1"/>
      <c r="CV19" s="1"/>
      <c r="CW19" s="1"/>
      <c r="CX19" s="1"/>
      <c r="CY19" s="1"/>
      <c r="CZ19" s="1"/>
      <c r="DA19" s="1"/>
      <c r="DB19" s="1"/>
      <c r="DC19" s="1"/>
      <c r="DD19" s="56"/>
      <c r="DE19" s="12" t="s">
        <v>120</v>
      </c>
      <c r="DF19" s="1">
        <v>3</v>
      </c>
      <c r="DG19" s="1">
        <v>1</v>
      </c>
      <c r="DH19" s="1"/>
      <c r="DI19" s="93">
        <v>4</v>
      </c>
      <c r="DJ19" s="1">
        <v>5</v>
      </c>
      <c r="DK19" s="1">
        <v>1</v>
      </c>
      <c r="DL19" s="1"/>
      <c r="DM19" s="1"/>
      <c r="DN19" s="93">
        <v>6</v>
      </c>
      <c r="DO19" s="1"/>
      <c r="DP19" s="93"/>
      <c r="DQ19" s="96">
        <v>10</v>
      </c>
      <c r="DR19" s="12" t="s">
        <v>120</v>
      </c>
      <c r="DS19" s="1"/>
      <c r="DT19" s="1"/>
      <c r="DU19" s="1"/>
      <c r="DV19" s="1"/>
      <c r="DW19" s="1"/>
      <c r="DX19" s="93"/>
      <c r="DY19" s="1">
        <v>3</v>
      </c>
      <c r="DZ19" s="1"/>
      <c r="EA19" s="1">
        <v>2</v>
      </c>
      <c r="EB19" s="1"/>
      <c r="EC19" s="1">
        <v>1</v>
      </c>
      <c r="ED19" s="1"/>
      <c r="EE19" s="93">
        <v>6</v>
      </c>
      <c r="EF19" s="96">
        <v>6</v>
      </c>
      <c r="EG19" s="130" t="s">
        <v>120</v>
      </c>
      <c r="EH19" s="52">
        <v>7</v>
      </c>
      <c r="EI19" s="52">
        <v>8</v>
      </c>
      <c r="EJ19" s="128">
        <v>15</v>
      </c>
      <c r="EK19" s="52">
        <f>BQ19+BM19+AV19+AL19+W19+R19+N19+BI19+BX19+EJ19+EF19+DQ19</f>
        <v>62</v>
      </c>
      <c r="EL19" s="87">
        <f>8/14*100</f>
        <v>57.142857142857139</v>
      </c>
    </row>
    <row r="20" spans="1:142" x14ac:dyDescent="0.45">
      <c r="A20" s="84">
        <v>15</v>
      </c>
      <c r="B20" s="5" t="s">
        <v>121</v>
      </c>
      <c r="C20" s="1">
        <v>2</v>
      </c>
      <c r="D20" s="1">
        <v>1</v>
      </c>
      <c r="E20" s="1"/>
      <c r="F20" s="1">
        <v>1</v>
      </c>
      <c r="G20" s="1">
        <v>4</v>
      </c>
      <c r="H20" s="1">
        <v>4</v>
      </c>
      <c r="I20" s="1">
        <v>1</v>
      </c>
      <c r="J20" s="1"/>
      <c r="K20" s="1"/>
      <c r="L20" s="1"/>
      <c r="M20" s="1">
        <v>5</v>
      </c>
      <c r="N20" s="1">
        <v>9</v>
      </c>
      <c r="O20" s="1">
        <v>6</v>
      </c>
      <c r="P20" s="1">
        <v>2</v>
      </c>
      <c r="Q20" s="1">
        <v>2</v>
      </c>
      <c r="R20" s="1">
        <v>10</v>
      </c>
      <c r="S20" s="1">
        <v>8</v>
      </c>
      <c r="T20" s="1">
        <v>2</v>
      </c>
      <c r="U20" s="1"/>
      <c r="V20" s="1">
        <v>6</v>
      </c>
      <c r="W20" s="1">
        <v>16</v>
      </c>
      <c r="X20" s="4" t="s">
        <v>121</v>
      </c>
      <c r="Y20" s="1"/>
      <c r="Z20" s="1"/>
      <c r="AA20" s="1"/>
      <c r="AB20" s="1"/>
      <c r="AC20" s="1"/>
      <c r="AD20" s="1"/>
      <c r="AE20" s="1"/>
      <c r="AF20" s="1">
        <v>2</v>
      </c>
      <c r="AG20" s="1">
        <v>1</v>
      </c>
      <c r="AH20" s="1"/>
      <c r="AI20" s="1"/>
      <c r="AJ20" s="1"/>
      <c r="AK20" s="1">
        <v>3</v>
      </c>
      <c r="AL20" s="1">
        <v>3</v>
      </c>
      <c r="AM20" s="51" t="s">
        <v>121</v>
      </c>
      <c r="AN20" s="52">
        <v>1</v>
      </c>
      <c r="AO20" s="52">
        <v>1</v>
      </c>
      <c r="AP20" s="52">
        <v>1</v>
      </c>
      <c r="AQ20" s="52">
        <v>3</v>
      </c>
      <c r="AR20" s="52">
        <v>3</v>
      </c>
      <c r="AS20" s="52">
        <v>1</v>
      </c>
      <c r="AT20" s="52">
        <v>1</v>
      </c>
      <c r="AU20" s="52">
        <v>5</v>
      </c>
      <c r="AV20" s="52">
        <v>8</v>
      </c>
      <c r="AW20" s="4" t="s">
        <v>121</v>
      </c>
      <c r="AX20" s="1">
        <v>4</v>
      </c>
      <c r="AY20" s="1">
        <v>4</v>
      </c>
      <c r="AZ20" s="1">
        <v>8</v>
      </c>
      <c r="BA20" s="1">
        <v>1</v>
      </c>
      <c r="BB20" s="1">
        <v>1</v>
      </c>
      <c r="BC20" s="1">
        <v>2</v>
      </c>
      <c r="BD20" s="1"/>
      <c r="BE20" s="1"/>
      <c r="BF20" s="1"/>
      <c r="BG20" s="1"/>
      <c r="BH20" s="1"/>
      <c r="BI20" s="1">
        <v>10</v>
      </c>
      <c r="BJ20" s="4"/>
      <c r="BK20" s="1"/>
      <c r="BL20" s="1"/>
      <c r="BM20" s="56"/>
      <c r="BN20" s="4"/>
      <c r="BO20" s="1"/>
      <c r="BP20" s="1"/>
      <c r="BQ20" s="56"/>
      <c r="BR20" s="1">
        <v>5</v>
      </c>
      <c r="BS20" s="1">
        <v>1</v>
      </c>
      <c r="BT20" s="93">
        <v>6</v>
      </c>
      <c r="BU20" s="1">
        <v>3</v>
      </c>
      <c r="BV20" s="1">
        <v>1</v>
      </c>
      <c r="BW20" s="93">
        <v>4</v>
      </c>
      <c r="BX20" s="1">
        <v>10</v>
      </c>
      <c r="BY20" s="52">
        <v>5</v>
      </c>
      <c r="BZ20" s="52">
        <v>1</v>
      </c>
      <c r="CA20" s="52"/>
      <c r="CB20" s="52">
        <v>3</v>
      </c>
      <c r="CC20" s="52">
        <v>9</v>
      </c>
      <c r="CD20" s="52">
        <v>5</v>
      </c>
      <c r="CE20" s="52">
        <v>2</v>
      </c>
      <c r="CF20" s="52">
        <v>3</v>
      </c>
      <c r="CG20" s="52">
        <v>10</v>
      </c>
      <c r="CH20" s="52">
        <v>19</v>
      </c>
      <c r="CI20" s="4" t="s">
        <v>121</v>
      </c>
      <c r="CJ20" s="1"/>
      <c r="CK20" s="1"/>
      <c r="CL20" s="1">
        <v>2</v>
      </c>
      <c r="CM20" s="1"/>
      <c r="CN20" s="1">
        <v>2</v>
      </c>
      <c r="CO20" s="1">
        <v>5</v>
      </c>
      <c r="CP20" s="1"/>
      <c r="CQ20" s="1">
        <v>1</v>
      </c>
      <c r="CR20" s="1">
        <v>1</v>
      </c>
      <c r="CS20" s="1">
        <v>7</v>
      </c>
      <c r="CT20" s="1">
        <v>9</v>
      </c>
      <c r="CU20" s="1"/>
      <c r="CV20" s="1"/>
      <c r="CW20" s="1"/>
      <c r="CX20" s="1"/>
      <c r="CY20" s="1"/>
      <c r="CZ20" s="1"/>
      <c r="DA20" s="1"/>
      <c r="DB20" s="1"/>
      <c r="DC20" s="1"/>
      <c r="DD20" s="56"/>
      <c r="DE20" s="12" t="s">
        <v>121</v>
      </c>
      <c r="DF20" s="1">
        <v>5</v>
      </c>
      <c r="DG20" s="1">
        <v>1</v>
      </c>
      <c r="DH20" s="1"/>
      <c r="DI20" s="93">
        <v>6</v>
      </c>
      <c r="DJ20" s="1">
        <v>3</v>
      </c>
      <c r="DK20" s="1">
        <v>1</v>
      </c>
      <c r="DL20" s="1">
        <v>2</v>
      </c>
      <c r="DM20" s="1"/>
      <c r="DN20" s="93">
        <v>6</v>
      </c>
      <c r="DO20" s="1">
        <v>1</v>
      </c>
      <c r="DP20" s="93">
        <v>1</v>
      </c>
      <c r="DQ20" s="96">
        <v>13</v>
      </c>
      <c r="DR20" s="12" t="s">
        <v>121</v>
      </c>
      <c r="DS20" s="1">
        <v>3</v>
      </c>
      <c r="DT20" s="1">
        <v>2</v>
      </c>
      <c r="DU20" s="1"/>
      <c r="DV20" s="1">
        <v>1</v>
      </c>
      <c r="DW20" s="1"/>
      <c r="DX20" s="93">
        <v>6</v>
      </c>
      <c r="DY20" s="1">
        <v>4</v>
      </c>
      <c r="DZ20" s="1"/>
      <c r="EA20" s="1">
        <v>2</v>
      </c>
      <c r="EB20" s="1">
        <v>2</v>
      </c>
      <c r="EC20" s="1"/>
      <c r="ED20" s="1"/>
      <c r="EE20" s="93">
        <v>8</v>
      </c>
      <c r="EF20" s="96">
        <v>14</v>
      </c>
      <c r="EG20" s="130" t="s">
        <v>121</v>
      </c>
      <c r="EH20" s="52">
        <v>6</v>
      </c>
      <c r="EI20" s="52">
        <v>6</v>
      </c>
      <c r="EJ20" s="128">
        <v>12</v>
      </c>
      <c r="EK20" s="52">
        <f>BQ20+BM20+AV20+AL20+W20+R20+N20+BI20+BX20+CH20+CT20+EJ20+EF20+DQ20</f>
        <v>133</v>
      </c>
      <c r="EL20" s="85">
        <f>12/14*100</f>
        <v>85.714285714285708</v>
      </c>
    </row>
    <row r="21" spans="1:142" x14ac:dyDescent="0.45">
      <c r="A21" s="82">
        <v>16</v>
      </c>
      <c r="B21" s="3" t="s">
        <v>122</v>
      </c>
      <c r="C21" s="1">
        <v>3</v>
      </c>
      <c r="D21" s="1">
        <v>1</v>
      </c>
      <c r="E21" s="1"/>
      <c r="F21" s="1"/>
      <c r="G21" s="1">
        <v>4</v>
      </c>
      <c r="H21" s="1">
        <v>4</v>
      </c>
      <c r="I21" s="1">
        <v>1</v>
      </c>
      <c r="J21" s="1"/>
      <c r="K21" s="1"/>
      <c r="L21" s="1"/>
      <c r="M21" s="1">
        <v>5</v>
      </c>
      <c r="N21" s="1">
        <v>9</v>
      </c>
      <c r="O21" s="1">
        <v>7</v>
      </c>
      <c r="P21" s="1">
        <v>3</v>
      </c>
      <c r="Q21" s="1">
        <v>2</v>
      </c>
      <c r="R21" s="1">
        <v>12</v>
      </c>
      <c r="S21" s="1">
        <v>8</v>
      </c>
      <c r="T21" s="1">
        <v>2</v>
      </c>
      <c r="U21" s="1"/>
      <c r="V21" s="1">
        <v>4</v>
      </c>
      <c r="W21" s="1">
        <v>14</v>
      </c>
      <c r="X21" s="4" t="s">
        <v>122</v>
      </c>
      <c r="Y21" s="1">
        <v>1</v>
      </c>
      <c r="Z21" s="1">
        <v>1</v>
      </c>
      <c r="AA21" s="1"/>
      <c r="AB21" s="1"/>
      <c r="AC21" s="1"/>
      <c r="AD21" s="1"/>
      <c r="AE21" s="1">
        <v>2</v>
      </c>
      <c r="AF21" s="1">
        <v>2</v>
      </c>
      <c r="AG21" s="1">
        <v>1</v>
      </c>
      <c r="AH21" s="1"/>
      <c r="AI21" s="1"/>
      <c r="AJ21" s="1"/>
      <c r="AK21" s="1">
        <v>3</v>
      </c>
      <c r="AL21" s="1">
        <v>5</v>
      </c>
      <c r="AM21" s="51" t="s">
        <v>122</v>
      </c>
      <c r="AN21" s="52">
        <v>3</v>
      </c>
      <c r="AO21" s="52">
        <v>1</v>
      </c>
      <c r="AP21" s="52">
        <v>1</v>
      </c>
      <c r="AQ21" s="52">
        <v>5</v>
      </c>
      <c r="AR21" s="52">
        <v>3</v>
      </c>
      <c r="AS21" s="52">
        <v>1</v>
      </c>
      <c r="AT21" s="52">
        <v>1</v>
      </c>
      <c r="AU21" s="52">
        <v>5</v>
      </c>
      <c r="AV21" s="52">
        <v>10</v>
      </c>
      <c r="AW21" s="4" t="s">
        <v>122</v>
      </c>
      <c r="AX21" s="1">
        <v>2</v>
      </c>
      <c r="AY21" s="1">
        <v>2</v>
      </c>
      <c r="AZ21" s="1">
        <v>4</v>
      </c>
      <c r="BA21" s="1">
        <v>1</v>
      </c>
      <c r="BB21" s="1">
        <v>1</v>
      </c>
      <c r="BC21" s="1">
        <v>2</v>
      </c>
      <c r="BD21" s="1"/>
      <c r="BE21" s="1"/>
      <c r="BF21" s="1"/>
      <c r="BG21" s="1"/>
      <c r="BH21" s="1"/>
      <c r="BI21" s="1">
        <v>6</v>
      </c>
      <c r="BJ21" s="4" t="s">
        <v>122</v>
      </c>
      <c r="BK21" s="1">
        <v>4</v>
      </c>
      <c r="BL21" s="1">
        <v>2</v>
      </c>
      <c r="BM21" s="1">
        <v>6</v>
      </c>
      <c r="BN21" s="4" t="s">
        <v>122</v>
      </c>
      <c r="BO21" s="1">
        <v>5</v>
      </c>
      <c r="BP21" s="1">
        <v>1</v>
      </c>
      <c r="BQ21" s="1">
        <v>6</v>
      </c>
      <c r="BR21" s="1">
        <v>3</v>
      </c>
      <c r="BS21" s="1">
        <v>2</v>
      </c>
      <c r="BT21" s="93">
        <v>5</v>
      </c>
      <c r="BU21" s="1">
        <v>2</v>
      </c>
      <c r="BV21" s="1">
        <v>1</v>
      </c>
      <c r="BW21" s="93">
        <v>3</v>
      </c>
      <c r="BX21" s="1">
        <v>8</v>
      </c>
      <c r="BY21" s="52">
        <v>4</v>
      </c>
      <c r="BZ21" s="52">
        <v>1</v>
      </c>
      <c r="CA21" s="52"/>
      <c r="CB21" s="52">
        <v>3</v>
      </c>
      <c r="CC21" s="52">
        <v>8</v>
      </c>
      <c r="CD21" s="52">
        <v>5</v>
      </c>
      <c r="CE21" s="52">
        <v>1</v>
      </c>
      <c r="CF21" s="52">
        <v>3</v>
      </c>
      <c r="CG21" s="52">
        <v>9</v>
      </c>
      <c r="CH21" s="52">
        <v>17</v>
      </c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7"/>
      <c r="CU21" s="4" t="s">
        <v>122</v>
      </c>
      <c r="CV21" s="1">
        <v>1</v>
      </c>
      <c r="CW21" s="1">
        <v>1</v>
      </c>
      <c r="CX21" s="1"/>
      <c r="CY21" s="1">
        <v>2</v>
      </c>
      <c r="CZ21" s="1"/>
      <c r="DA21" s="1"/>
      <c r="DB21" s="1"/>
      <c r="DC21" s="1"/>
      <c r="DD21" s="1">
        <v>2</v>
      </c>
      <c r="DE21" s="12" t="s">
        <v>122</v>
      </c>
      <c r="DF21" s="1">
        <v>4</v>
      </c>
      <c r="DG21" s="1">
        <v>1</v>
      </c>
      <c r="DH21" s="1"/>
      <c r="DI21" s="93">
        <v>5</v>
      </c>
      <c r="DJ21" s="1">
        <v>4</v>
      </c>
      <c r="DK21" s="1">
        <v>1</v>
      </c>
      <c r="DL21" s="1"/>
      <c r="DM21" s="1"/>
      <c r="DN21" s="93">
        <v>5</v>
      </c>
      <c r="DO21" s="1">
        <v>1</v>
      </c>
      <c r="DP21" s="93">
        <v>1</v>
      </c>
      <c r="DQ21" s="96">
        <v>11</v>
      </c>
      <c r="DR21" s="12" t="s">
        <v>122</v>
      </c>
      <c r="DS21" s="1">
        <v>3</v>
      </c>
      <c r="DT21" s="1">
        <v>2</v>
      </c>
      <c r="DU21" s="1"/>
      <c r="DV21" s="1">
        <v>1</v>
      </c>
      <c r="DW21" s="1"/>
      <c r="DX21" s="93">
        <v>6</v>
      </c>
      <c r="DY21" s="1">
        <v>3</v>
      </c>
      <c r="DZ21" s="1"/>
      <c r="EA21" s="1">
        <v>2</v>
      </c>
      <c r="EB21" s="1">
        <v>1</v>
      </c>
      <c r="EC21" s="1"/>
      <c r="ED21" s="1"/>
      <c r="EE21" s="93">
        <v>6</v>
      </c>
      <c r="EF21" s="96">
        <v>12</v>
      </c>
      <c r="EG21" s="130" t="s">
        <v>122</v>
      </c>
      <c r="EH21" s="52">
        <v>8</v>
      </c>
      <c r="EI21" s="52">
        <v>7</v>
      </c>
      <c r="EJ21" s="128">
        <v>15</v>
      </c>
      <c r="EK21" s="52">
        <f>BQ21+BM21+AV21+AL21+W21+R21+N21+BI21+BX21+CH21+DD21+EJ21+EF21+DQ21</f>
        <v>133</v>
      </c>
      <c r="EL21" s="83">
        <f>14/14*100</f>
        <v>100</v>
      </c>
    </row>
    <row r="22" spans="1:142" x14ac:dyDescent="0.45">
      <c r="A22" s="84">
        <v>17</v>
      </c>
      <c r="B22" s="5" t="s">
        <v>123</v>
      </c>
      <c r="C22" s="1">
        <v>2</v>
      </c>
      <c r="D22" s="1">
        <v>1</v>
      </c>
      <c r="E22" s="1"/>
      <c r="F22" s="1"/>
      <c r="G22" s="1">
        <v>3</v>
      </c>
      <c r="H22" s="1">
        <v>2</v>
      </c>
      <c r="I22" s="1">
        <v>1</v>
      </c>
      <c r="J22" s="1"/>
      <c r="K22" s="1"/>
      <c r="L22" s="1">
        <v>1</v>
      </c>
      <c r="M22" s="1">
        <v>4</v>
      </c>
      <c r="N22" s="1">
        <v>7</v>
      </c>
      <c r="O22" s="1">
        <v>6</v>
      </c>
      <c r="P22" s="1">
        <v>2</v>
      </c>
      <c r="Q22" s="1">
        <v>2</v>
      </c>
      <c r="R22" s="1">
        <v>10</v>
      </c>
      <c r="S22" s="1"/>
      <c r="T22" s="1"/>
      <c r="U22" s="1"/>
      <c r="V22" s="1"/>
      <c r="W22" s="56"/>
      <c r="X22" s="4" t="s">
        <v>123</v>
      </c>
      <c r="Y22" s="1"/>
      <c r="Z22" s="1"/>
      <c r="AA22" s="1"/>
      <c r="AB22" s="1">
        <v>1</v>
      </c>
      <c r="AC22" s="1"/>
      <c r="AD22" s="1">
        <v>7</v>
      </c>
      <c r="AE22" s="1">
        <v>8</v>
      </c>
      <c r="AF22" s="1"/>
      <c r="AG22" s="1"/>
      <c r="AH22" s="1">
        <v>4</v>
      </c>
      <c r="AI22" s="1"/>
      <c r="AJ22" s="1">
        <v>12</v>
      </c>
      <c r="AK22" s="1">
        <v>16</v>
      </c>
      <c r="AL22" s="1">
        <v>24</v>
      </c>
      <c r="AM22" s="51" t="s">
        <v>123</v>
      </c>
      <c r="AN22" s="52"/>
      <c r="AO22" s="52"/>
      <c r="AP22" s="52"/>
      <c r="AQ22" s="52"/>
      <c r="AR22" s="52">
        <v>3</v>
      </c>
      <c r="AS22" s="52">
        <v>1</v>
      </c>
      <c r="AT22" s="52"/>
      <c r="AU22" s="52">
        <v>4</v>
      </c>
      <c r="AV22" s="52">
        <v>4</v>
      </c>
      <c r="AW22" s="4" t="s">
        <v>123</v>
      </c>
      <c r="AX22" s="1">
        <v>4</v>
      </c>
      <c r="AY22" s="1">
        <v>4</v>
      </c>
      <c r="AZ22" s="1">
        <v>8</v>
      </c>
      <c r="BA22" s="1">
        <v>2</v>
      </c>
      <c r="BB22" s="1">
        <v>2</v>
      </c>
      <c r="BC22" s="1">
        <v>4</v>
      </c>
      <c r="BD22" s="1"/>
      <c r="BE22" s="1"/>
      <c r="BF22" s="1"/>
      <c r="BG22" s="1"/>
      <c r="BH22" s="1"/>
      <c r="BI22" s="1">
        <v>12</v>
      </c>
      <c r="BJ22" s="4" t="s">
        <v>123</v>
      </c>
      <c r="BK22" s="1">
        <v>4</v>
      </c>
      <c r="BL22" s="1">
        <v>2</v>
      </c>
      <c r="BM22" s="1">
        <v>6</v>
      </c>
      <c r="BN22" s="4" t="s">
        <v>123</v>
      </c>
      <c r="BO22" s="1">
        <v>5</v>
      </c>
      <c r="BP22" s="1">
        <v>1</v>
      </c>
      <c r="BQ22" s="1">
        <v>6</v>
      </c>
      <c r="BR22" s="1">
        <v>3</v>
      </c>
      <c r="BS22" s="1">
        <v>1</v>
      </c>
      <c r="BT22" s="93">
        <v>4</v>
      </c>
      <c r="BU22" s="1">
        <v>4</v>
      </c>
      <c r="BV22" s="1">
        <v>3</v>
      </c>
      <c r="BW22" s="93">
        <v>7</v>
      </c>
      <c r="BX22" s="1">
        <v>11</v>
      </c>
      <c r="BY22" s="1"/>
      <c r="BZ22" s="1"/>
      <c r="CA22" s="1"/>
      <c r="CB22" s="1"/>
      <c r="CC22" s="1"/>
      <c r="CD22" s="1"/>
      <c r="CE22" s="1"/>
      <c r="CF22" s="1"/>
      <c r="CG22" s="1"/>
      <c r="CH22" s="56"/>
      <c r="CI22" s="4" t="s">
        <v>123</v>
      </c>
      <c r="CJ22" s="1"/>
      <c r="CK22" s="1"/>
      <c r="CL22" s="1"/>
      <c r="CM22" s="1"/>
      <c r="CN22" s="1"/>
      <c r="CO22" s="1">
        <v>1</v>
      </c>
      <c r="CP22" s="1"/>
      <c r="CQ22" s="1">
        <v>1</v>
      </c>
      <c r="CR22" s="1"/>
      <c r="CS22" s="1">
        <v>2</v>
      </c>
      <c r="CT22" s="1">
        <v>2</v>
      </c>
      <c r="CU22" s="1"/>
      <c r="CV22" s="1"/>
      <c r="CW22" s="1"/>
      <c r="CX22" s="1"/>
      <c r="CY22" s="1"/>
      <c r="CZ22" s="1"/>
      <c r="DA22" s="1"/>
      <c r="DB22" s="1"/>
      <c r="DC22" s="1"/>
      <c r="DD22" s="56"/>
      <c r="DE22" s="12" t="s">
        <v>123</v>
      </c>
      <c r="DF22" s="1">
        <v>2</v>
      </c>
      <c r="DG22" s="1">
        <v>1</v>
      </c>
      <c r="DH22" s="1"/>
      <c r="DI22" s="93">
        <v>3</v>
      </c>
      <c r="DJ22" s="1">
        <v>2</v>
      </c>
      <c r="DK22" s="1">
        <v>1</v>
      </c>
      <c r="DL22" s="1"/>
      <c r="DM22" s="1"/>
      <c r="DN22" s="93">
        <v>3</v>
      </c>
      <c r="DO22" s="1"/>
      <c r="DP22" s="93"/>
      <c r="DQ22" s="96">
        <v>6</v>
      </c>
      <c r="DR22" s="12" t="s">
        <v>123</v>
      </c>
      <c r="DS22" s="1"/>
      <c r="DT22" s="1"/>
      <c r="DU22" s="1"/>
      <c r="DV22" s="1"/>
      <c r="DW22" s="1">
        <v>1</v>
      </c>
      <c r="DX22" s="93">
        <v>1</v>
      </c>
      <c r="DY22" s="1"/>
      <c r="DZ22" s="1"/>
      <c r="EA22" s="1"/>
      <c r="EB22" s="1"/>
      <c r="EC22" s="1"/>
      <c r="ED22" s="1">
        <v>3</v>
      </c>
      <c r="EE22" s="93">
        <v>3</v>
      </c>
      <c r="EF22" s="96">
        <v>4</v>
      </c>
      <c r="EG22" s="130" t="s">
        <v>123</v>
      </c>
      <c r="EH22" s="52"/>
      <c r="EI22" s="52">
        <v>8</v>
      </c>
      <c r="EJ22" s="128">
        <v>8</v>
      </c>
      <c r="EK22" s="52">
        <f>BQ22+BM22+AV22+AL22+W22+R22+N22+BI22+BX22+CT22+EJ22+EF22+DQ22</f>
        <v>100</v>
      </c>
      <c r="EL22" s="85">
        <f>12/14*100</f>
        <v>85.714285714285708</v>
      </c>
    </row>
    <row r="23" spans="1:142" x14ac:dyDescent="0.45">
      <c r="A23" s="82">
        <v>18</v>
      </c>
      <c r="B23" s="3" t="s">
        <v>124</v>
      </c>
      <c r="C23" s="1">
        <v>2</v>
      </c>
      <c r="D23" s="1">
        <v>1</v>
      </c>
      <c r="E23" s="1"/>
      <c r="F23" s="1"/>
      <c r="G23" s="1">
        <v>3</v>
      </c>
      <c r="H23" s="1">
        <v>4</v>
      </c>
      <c r="I23" s="1">
        <v>1</v>
      </c>
      <c r="J23" s="1"/>
      <c r="K23" s="1"/>
      <c r="L23" s="1"/>
      <c r="M23" s="1">
        <v>5</v>
      </c>
      <c r="N23" s="1">
        <v>8</v>
      </c>
      <c r="O23" s="1">
        <v>9</v>
      </c>
      <c r="P23" s="1">
        <v>3</v>
      </c>
      <c r="Q23" s="1">
        <v>2</v>
      </c>
      <c r="R23" s="1">
        <v>14</v>
      </c>
      <c r="S23" s="1">
        <v>12</v>
      </c>
      <c r="T23" s="1">
        <v>4</v>
      </c>
      <c r="U23" s="1">
        <v>1</v>
      </c>
      <c r="V23" s="1">
        <v>4</v>
      </c>
      <c r="W23" s="1">
        <v>21</v>
      </c>
      <c r="X23" s="4" t="s">
        <v>159</v>
      </c>
      <c r="Y23" s="1"/>
      <c r="Z23" s="1"/>
      <c r="AA23" s="1"/>
      <c r="AB23" s="1"/>
      <c r="AC23" s="1"/>
      <c r="AD23" s="1"/>
      <c r="AE23" s="1"/>
      <c r="AF23" s="1">
        <v>1</v>
      </c>
      <c r="AG23" s="1">
        <v>1</v>
      </c>
      <c r="AH23" s="1"/>
      <c r="AI23" s="1"/>
      <c r="AJ23" s="1"/>
      <c r="AK23" s="1">
        <v>2</v>
      </c>
      <c r="AL23" s="1">
        <v>2</v>
      </c>
      <c r="AM23" s="51" t="s">
        <v>124</v>
      </c>
      <c r="AN23" s="52">
        <v>3</v>
      </c>
      <c r="AO23" s="52">
        <v>2</v>
      </c>
      <c r="AP23" s="52">
        <v>1</v>
      </c>
      <c r="AQ23" s="52">
        <v>6</v>
      </c>
      <c r="AR23" s="52">
        <v>5</v>
      </c>
      <c r="AS23" s="52">
        <v>3</v>
      </c>
      <c r="AT23" s="52">
        <v>1</v>
      </c>
      <c r="AU23" s="52">
        <v>9</v>
      </c>
      <c r="AV23" s="52">
        <v>15</v>
      </c>
      <c r="AW23" s="4" t="s">
        <v>159</v>
      </c>
      <c r="AX23" s="1">
        <v>4</v>
      </c>
      <c r="AY23" s="1">
        <v>4</v>
      </c>
      <c r="AZ23" s="1">
        <v>8</v>
      </c>
      <c r="BA23" s="1">
        <v>2</v>
      </c>
      <c r="BB23" s="1">
        <v>3</v>
      </c>
      <c r="BC23" s="1">
        <v>5</v>
      </c>
      <c r="BD23" s="1"/>
      <c r="BE23" s="1"/>
      <c r="BF23" s="1">
        <v>1</v>
      </c>
      <c r="BG23" s="1">
        <v>1</v>
      </c>
      <c r="BH23" s="1">
        <v>2</v>
      </c>
      <c r="BI23" s="1">
        <v>15</v>
      </c>
      <c r="BJ23" s="4" t="s">
        <v>124</v>
      </c>
      <c r="BK23" s="1">
        <v>4</v>
      </c>
      <c r="BL23" s="1">
        <v>2</v>
      </c>
      <c r="BM23" s="1">
        <v>6</v>
      </c>
      <c r="BN23" s="4" t="s">
        <v>124</v>
      </c>
      <c r="BO23" s="1">
        <v>5</v>
      </c>
      <c r="BP23" s="1">
        <v>1</v>
      </c>
      <c r="BQ23" s="1">
        <v>6</v>
      </c>
      <c r="BR23" s="1">
        <v>4</v>
      </c>
      <c r="BS23" s="1">
        <v>2</v>
      </c>
      <c r="BT23" s="93">
        <v>6</v>
      </c>
      <c r="BU23" s="1">
        <v>6</v>
      </c>
      <c r="BV23" s="1">
        <v>2</v>
      </c>
      <c r="BW23" s="93">
        <v>8</v>
      </c>
      <c r="BX23" s="1">
        <v>14</v>
      </c>
      <c r="BY23" s="52">
        <v>6</v>
      </c>
      <c r="BZ23" s="52">
        <v>2</v>
      </c>
      <c r="CA23" s="52"/>
      <c r="CB23" s="52">
        <v>3</v>
      </c>
      <c r="CC23" s="52">
        <v>11</v>
      </c>
      <c r="CD23" s="52">
        <v>6</v>
      </c>
      <c r="CE23" s="52">
        <v>3</v>
      </c>
      <c r="CF23" s="52">
        <v>3</v>
      </c>
      <c r="CG23" s="52">
        <v>12</v>
      </c>
      <c r="CH23" s="52">
        <v>23</v>
      </c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7"/>
      <c r="CU23" s="4" t="s">
        <v>124</v>
      </c>
      <c r="CV23" s="1">
        <v>1</v>
      </c>
      <c r="CW23" s="1">
        <v>1</v>
      </c>
      <c r="CX23" s="1">
        <v>1</v>
      </c>
      <c r="CY23" s="1">
        <v>3</v>
      </c>
      <c r="CZ23" s="1">
        <v>1</v>
      </c>
      <c r="DA23" s="1">
        <v>1</v>
      </c>
      <c r="DB23" s="1">
        <v>1</v>
      </c>
      <c r="DC23" s="1">
        <v>3</v>
      </c>
      <c r="DD23" s="1">
        <v>6</v>
      </c>
      <c r="DE23" s="12" t="s">
        <v>159</v>
      </c>
      <c r="DF23" s="1">
        <v>6</v>
      </c>
      <c r="DG23" s="1"/>
      <c r="DH23" s="1"/>
      <c r="DI23" s="93">
        <v>6</v>
      </c>
      <c r="DJ23" s="1"/>
      <c r="DK23" s="1">
        <v>2</v>
      </c>
      <c r="DL23" s="1"/>
      <c r="DM23" s="1"/>
      <c r="DN23" s="93">
        <v>2</v>
      </c>
      <c r="DO23" s="1">
        <v>6</v>
      </c>
      <c r="DP23" s="93">
        <v>6</v>
      </c>
      <c r="DQ23" s="96">
        <v>14</v>
      </c>
      <c r="DR23" s="12" t="s">
        <v>159</v>
      </c>
      <c r="DS23" s="1">
        <v>5</v>
      </c>
      <c r="DT23" s="1">
        <v>2</v>
      </c>
      <c r="DU23" s="1">
        <v>1</v>
      </c>
      <c r="DV23" s="1">
        <v>2</v>
      </c>
      <c r="DW23" s="1"/>
      <c r="DX23" s="93">
        <v>10</v>
      </c>
      <c r="DY23" s="1">
        <v>5</v>
      </c>
      <c r="DZ23" s="1"/>
      <c r="EA23" s="1">
        <v>2</v>
      </c>
      <c r="EB23" s="1">
        <v>2</v>
      </c>
      <c r="EC23" s="1"/>
      <c r="ED23" s="1"/>
      <c r="EE23" s="93">
        <v>9</v>
      </c>
      <c r="EF23" s="96">
        <v>19</v>
      </c>
      <c r="EG23" s="130" t="s">
        <v>159</v>
      </c>
      <c r="EH23" s="52">
        <v>9</v>
      </c>
      <c r="EI23" s="52">
        <v>9</v>
      </c>
      <c r="EJ23" s="128">
        <v>18</v>
      </c>
      <c r="EK23" s="52">
        <f>BQ23+BM23+AV23+AL23+W23+R23+N23+BI23+BX23+CH23+DD23+EJ23+EF23+DQ23</f>
        <v>181</v>
      </c>
      <c r="EL23" s="83">
        <f>14/15*100</f>
        <v>93.333333333333329</v>
      </c>
    </row>
    <row r="24" spans="1:142" x14ac:dyDescent="0.45">
      <c r="A24" s="88">
        <v>19</v>
      </c>
      <c r="B24" s="8" t="s">
        <v>191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6"/>
      <c r="O24" s="1"/>
      <c r="P24" s="1"/>
      <c r="Q24" s="1"/>
      <c r="R24" s="56"/>
      <c r="S24" s="1"/>
      <c r="T24" s="1"/>
      <c r="U24" s="1"/>
      <c r="V24" s="1"/>
      <c r="W24" s="56"/>
      <c r="X24" s="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56"/>
      <c r="AM24" s="51"/>
      <c r="AN24" s="52"/>
      <c r="AO24" s="52"/>
      <c r="AP24" s="52"/>
      <c r="AQ24" s="52"/>
      <c r="AR24" s="52"/>
      <c r="AS24" s="52"/>
      <c r="AT24" s="52"/>
      <c r="AU24" s="52"/>
      <c r="AV24" s="57"/>
      <c r="AW24" s="4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56"/>
      <c r="BJ24" s="4"/>
      <c r="BK24" s="1"/>
      <c r="BL24" s="1"/>
      <c r="BM24" s="56"/>
      <c r="BN24" s="4"/>
      <c r="BO24" s="1"/>
      <c r="BP24" s="1"/>
      <c r="BQ24" s="56"/>
      <c r="BR24" s="56"/>
      <c r="BS24" s="56"/>
      <c r="BT24" s="56"/>
      <c r="BU24" s="56"/>
      <c r="BV24" s="56"/>
      <c r="BW24" s="56"/>
      <c r="BX24" s="56"/>
      <c r="BY24" s="1"/>
      <c r="BZ24" s="1"/>
      <c r="CA24" s="1"/>
      <c r="CB24" s="1"/>
      <c r="CC24" s="1"/>
      <c r="CD24" s="1"/>
      <c r="CE24" s="1"/>
      <c r="CF24" s="1"/>
      <c r="CG24" s="1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1"/>
      <c r="CV24" s="1"/>
      <c r="CW24" s="1"/>
      <c r="CX24" s="1"/>
      <c r="CY24" s="1"/>
      <c r="CZ24" s="1"/>
      <c r="DA24" s="1"/>
      <c r="DB24" s="1"/>
      <c r="DC24" s="1"/>
      <c r="DD24" s="56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2">
        <f>BQ24+BM24+AV24+AL24+W24+R24+N24+BI24</f>
        <v>0</v>
      </c>
      <c r="EL24" s="89">
        <f>0/11*100</f>
        <v>0</v>
      </c>
    </row>
    <row r="25" spans="1:142" x14ac:dyDescent="0.45">
      <c r="A25" s="88">
        <v>20</v>
      </c>
      <c r="B25" s="8" t="s">
        <v>192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6"/>
      <c r="O25" s="1"/>
      <c r="P25" s="1"/>
      <c r="Q25" s="1"/>
      <c r="R25" s="56"/>
      <c r="S25" s="1"/>
      <c r="T25" s="1"/>
      <c r="U25" s="1"/>
      <c r="V25" s="1"/>
      <c r="W25" s="56"/>
      <c r="X25" s="4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56"/>
      <c r="AM25" s="51"/>
      <c r="AN25" s="52"/>
      <c r="AO25" s="52"/>
      <c r="AP25" s="52"/>
      <c r="AQ25" s="52"/>
      <c r="AR25" s="52"/>
      <c r="AS25" s="52"/>
      <c r="AT25" s="52"/>
      <c r="AU25" s="52"/>
      <c r="AV25" s="57"/>
      <c r="AW25" s="4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56"/>
      <c r="BJ25" s="4"/>
      <c r="BK25" s="1"/>
      <c r="BL25" s="1"/>
      <c r="BM25" s="56"/>
      <c r="BN25" s="4"/>
      <c r="BO25" s="1"/>
      <c r="BP25" s="1"/>
      <c r="BQ25" s="56"/>
      <c r="BR25" s="56"/>
      <c r="BS25" s="56"/>
      <c r="BT25" s="56"/>
      <c r="BU25" s="56"/>
      <c r="BV25" s="56"/>
      <c r="BW25" s="56"/>
      <c r="BX25" s="56"/>
      <c r="BY25" s="1"/>
      <c r="BZ25" s="1"/>
      <c r="CA25" s="1"/>
      <c r="CB25" s="1"/>
      <c r="CC25" s="1"/>
      <c r="CD25" s="1"/>
      <c r="CE25" s="1"/>
      <c r="CF25" s="1"/>
      <c r="CG25" s="1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1"/>
      <c r="CV25" s="1"/>
      <c r="CW25" s="1"/>
      <c r="CX25" s="1"/>
      <c r="CY25" s="1"/>
      <c r="CZ25" s="1"/>
      <c r="DA25" s="1"/>
      <c r="DB25" s="1"/>
      <c r="DC25" s="1"/>
      <c r="DD25" s="56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2">
        <f>BQ25+BM25+AV25+AL25+W25+R25+N25+BI25</f>
        <v>0</v>
      </c>
      <c r="EL25" s="89">
        <f>0/11*100</f>
        <v>0</v>
      </c>
    </row>
    <row r="26" spans="1:142" x14ac:dyDescent="0.45">
      <c r="A26" s="88">
        <v>21</v>
      </c>
      <c r="B26" s="8" t="s">
        <v>193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6"/>
      <c r="O26" s="1"/>
      <c r="P26" s="1"/>
      <c r="Q26" s="1"/>
      <c r="R26" s="56"/>
      <c r="S26" s="1"/>
      <c r="T26" s="1"/>
      <c r="U26" s="1"/>
      <c r="V26" s="1"/>
      <c r="W26" s="56"/>
      <c r="X26" s="4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56"/>
      <c r="AM26" s="51"/>
      <c r="AN26" s="52"/>
      <c r="AO26" s="52"/>
      <c r="AP26" s="52"/>
      <c r="AQ26" s="52"/>
      <c r="AR26" s="52"/>
      <c r="AS26" s="52"/>
      <c r="AT26" s="52"/>
      <c r="AU26" s="52"/>
      <c r="AV26" s="57"/>
      <c r="AW26" s="4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56"/>
      <c r="BJ26" s="4"/>
      <c r="BK26" s="1"/>
      <c r="BL26" s="1"/>
      <c r="BM26" s="56"/>
      <c r="BN26" s="4"/>
      <c r="BO26" s="1"/>
      <c r="BP26" s="1"/>
      <c r="BQ26" s="56"/>
      <c r="BR26" s="56"/>
      <c r="BS26" s="56"/>
      <c r="BT26" s="56"/>
      <c r="BU26" s="56"/>
      <c r="BV26" s="56"/>
      <c r="BW26" s="56"/>
      <c r="BX26" s="56"/>
      <c r="BY26" s="1"/>
      <c r="BZ26" s="1"/>
      <c r="CA26" s="1"/>
      <c r="CB26" s="1"/>
      <c r="CC26" s="1"/>
      <c r="CD26" s="1"/>
      <c r="CE26" s="1"/>
      <c r="CF26" s="1"/>
      <c r="CG26" s="1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1"/>
      <c r="CV26" s="1"/>
      <c r="CW26" s="1"/>
      <c r="CX26" s="1"/>
      <c r="CY26" s="1"/>
      <c r="CZ26" s="1"/>
      <c r="DA26" s="1"/>
      <c r="DB26" s="1"/>
      <c r="DC26" s="1"/>
      <c r="DD26" s="56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2">
        <f>BQ26+BM26+AV26+AL26+W26+R26+N26+BI26</f>
        <v>0</v>
      </c>
      <c r="EL26" s="89">
        <f>0/11*100</f>
        <v>0</v>
      </c>
    </row>
    <row r="27" spans="1:142" x14ac:dyDescent="0.45">
      <c r="A27" s="88">
        <v>22</v>
      </c>
      <c r="B27" s="8" t="s">
        <v>194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6"/>
      <c r="O27" s="1"/>
      <c r="P27" s="1"/>
      <c r="Q27" s="1"/>
      <c r="R27" s="56"/>
      <c r="S27" s="1"/>
      <c r="T27" s="1"/>
      <c r="U27" s="1"/>
      <c r="V27" s="1"/>
      <c r="W27" s="56"/>
      <c r="X27" s="4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56"/>
      <c r="AM27" s="51"/>
      <c r="AN27" s="52"/>
      <c r="AO27" s="52"/>
      <c r="AP27" s="52"/>
      <c r="AQ27" s="52"/>
      <c r="AR27" s="52"/>
      <c r="AS27" s="52"/>
      <c r="AT27" s="52"/>
      <c r="AU27" s="52"/>
      <c r="AV27" s="57"/>
      <c r="AW27" s="4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56"/>
      <c r="BJ27" s="4"/>
      <c r="BK27" s="1"/>
      <c r="BL27" s="1"/>
      <c r="BM27" s="56"/>
      <c r="BN27" s="4"/>
      <c r="BO27" s="1"/>
      <c r="BP27" s="1"/>
      <c r="BQ27" s="56"/>
      <c r="BR27" s="56"/>
      <c r="BS27" s="56"/>
      <c r="BT27" s="56"/>
      <c r="BU27" s="56"/>
      <c r="BV27" s="56"/>
      <c r="BW27" s="56"/>
      <c r="BX27" s="56"/>
      <c r="BY27" s="1"/>
      <c r="BZ27" s="1"/>
      <c r="CA27" s="1"/>
      <c r="CB27" s="1"/>
      <c r="CC27" s="1"/>
      <c r="CD27" s="1"/>
      <c r="CE27" s="1"/>
      <c r="CF27" s="1"/>
      <c r="CG27" s="1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1"/>
      <c r="CV27" s="1"/>
      <c r="CW27" s="1"/>
      <c r="CX27" s="1"/>
      <c r="CY27" s="1"/>
      <c r="CZ27" s="1"/>
      <c r="DA27" s="1"/>
      <c r="DB27" s="1"/>
      <c r="DC27" s="1"/>
      <c r="DD27" s="56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2">
        <f>BQ27+BM27+AV27+AL27+W27+R27+N27+BI27</f>
        <v>0</v>
      </c>
      <c r="EL27" s="89">
        <f>0/11*100</f>
        <v>0</v>
      </c>
    </row>
    <row r="28" spans="1:142" x14ac:dyDescent="0.45">
      <c r="A28" s="86">
        <v>23</v>
      </c>
      <c r="B28" s="9" t="s">
        <v>125</v>
      </c>
      <c r="C28" s="1">
        <v>2</v>
      </c>
      <c r="D28" s="1">
        <v>1</v>
      </c>
      <c r="E28" s="1"/>
      <c r="F28" s="1"/>
      <c r="G28" s="1">
        <v>3</v>
      </c>
      <c r="H28" s="1">
        <v>2</v>
      </c>
      <c r="I28" s="1"/>
      <c r="J28" s="1"/>
      <c r="K28" s="1"/>
      <c r="L28" s="1"/>
      <c r="M28" s="1">
        <v>2</v>
      </c>
      <c r="N28" s="1">
        <v>5</v>
      </c>
      <c r="O28" s="1">
        <v>4</v>
      </c>
      <c r="P28" s="1">
        <v>2</v>
      </c>
      <c r="Q28" s="1"/>
      <c r="R28" s="1">
        <v>6</v>
      </c>
      <c r="S28" s="1">
        <v>4</v>
      </c>
      <c r="T28" s="1">
        <v>2</v>
      </c>
      <c r="U28" s="1"/>
      <c r="V28" s="1">
        <v>2</v>
      </c>
      <c r="W28" s="1">
        <v>8</v>
      </c>
      <c r="X28" s="4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56"/>
      <c r="AM28" s="51"/>
      <c r="AN28" s="52"/>
      <c r="AO28" s="52"/>
      <c r="AP28" s="52"/>
      <c r="AQ28" s="52"/>
      <c r="AR28" s="52"/>
      <c r="AS28" s="52"/>
      <c r="AT28" s="52"/>
      <c r="AU28" s="52"/>
      <c r="AV28" s="57"/>
      <c r="AW28" s="4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56"/>
      <c r="BJ28" s="4" t="s">
        <v>125</v>
      </c>
      <c r="BK28" s="1">
        <v>2</v>
      </c>
      <c r="BL28" s="1">
        <v>1</v>
      </c>
      <c r="BM28" s="1">
        <v>3</v>
      </c>
      <c r="BN28" s="4" t="s">
        <v>125</v>
      </c>
      <c r="BO28" s="1">
        <v>5</v>
      </c>
      <c r="BP28" s="1">
        <v>1</v>
      </c>
      <c r="BQ28" s="1">
        <v>6</v>
      </c>
      <c r="BR28" s="1">
        <v>1</v>
      </c>
      <c r="BS28" s="1">
        <v>1</v>
      </c>
      <c r="BT28" s="93">
        <v>2</v>
      </c>
      <c r="BU28" s="1">
        <v>2</v>
      </c>
      <c r="BV28" s="1">
        <v>1</v>
      </c>
      <c r="BW28" s="93">
        <v>3</v>
      </c>
      <c r="BX28" s="1">
        <v>5</v>
      </c>
      <c r="BY28" s="52">
        <v>4</v>
      </c>
      <c r="BZ28" s="52">
        <v>1</v>
      </c>
      <c r="CA28" s="52"/>
      <c r="CB28" s="52">
        <v>3</v>
      </c>
      <c r="CC28" s="52">
        <v>8</v>
      </c>
      <c r="CD28" s="52">
        <v>5</v>
      </c>
      <c r="CE28" s="52">
        <v>2</v>
      </c>
      <c r="CF28" s="52">
        <v>3</v>
      </c>
      <c r="CG28" s="52">
        <v>10</v>
      </c>
      <c r="CH28" s="52">
        <v>18</v>
      </c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7"/>
      <c r="CU28" s="52"/>
      <c r="CV28" s="52"/>
      <c r="CW28" s="52"/>
      <c r="CX28" s="52"/>
      <c r="CY28" s="52"/>
      <c r="CZ28" s="52"/>
      <c r="DA28" s="52"/>
      <c r="DB28" s="52"/>
      <c r="DC28" s="52"/>
      <c r="DD28" s="57"/>
      <c r="DE28" s="12" t="s">
        <v>125</v>
      </c>
      <c r="DF28" s="1">
        <v>2</v>
      </c>
      <c r="DG28" s="1">
        <v>1</v>
      </c>
      <c r="DH28" s="1"/>
      <c r="DI28" s="93">
        <v>3</v>
      </c>
      <c r="DJ28" s="1">
        <v>4</v>
      </c>
      <c r="DK28" s="1">
        <v>1</v>
      </c>
      <c r="DL28" s="1"/>
      <c r="DM28" s="1"/>
      <c r="DN28" s="93">
        <v>5</v>
      </c>
      <c r="DO28" s="1"/>
      <c r="DP28" s="93"/>
      <c r="DQ28" s="96">
        <v>8</v>
      </c>
      <c r="DR28" s="49" t="s">
        <v>125</v>
      </c>
      <c r="DS28" s="49">
        <v>10</v>
      </c>
      <c r="DT28" s="49">
        <v>4</v>
      </c>
      <c r="DU28" s="49">
        <v>3</v>
      </c>
      <c r="DV28" s="49">
        <v>1</v>
      </c>
      <c r="DW28" s="49">
        <v>0</v>
      </c>
      <c r="DX28" s="49">
        <v>18</v>
      </c>
      <c r="DY28" s="49">
        <v>9</v>
      </c>
      <c r="DZ28" s="49">
        <v>0</v>
      </c>
      <c r="EA28" s="49">
        <v>4</v>
      </c>
      <c r="EB28" s="49">
        <v>3</v>
      </c>
      <c r="EC28" s="49">
        <v>0</v>
      </c>
      <c r="ED28" s="49">
        <v>0</v>
      </c>
      <c r="EE28" s="49">
        <v>16</v>
      </c>
      <c r="EF28" s="142">
        <v>34</v>
      </c>
      <c r="EG28" s="130" t="s">
        <v>125</v>
      </c>
      <c r="EH28" s="52">
        <v>9</v>
      </c>
      <c r="EI28" s="52">
        <v>10</v>
      </c>
      <c r="EJ28" s="128">
        <v>19</v>
      </c>
      <c r="EK28" s="52">
        <f>BQ28+BM28+AV28+AL28+W28+R28+N28+BI28+BX28+CH28+EJ28+EF28+DQ28</f>
        <v>112</v>
      </c>
      <c r="EL28" s="87">
        <f>10/14*100</f>
        <v>71.428571428571431</v>
      </c>
    </row>
    <row r="29" spans="1:142" x14ac:dyDescent="0.45">
      <c r="A29" s="86">
        <v>24</v>
      </c>
      <c r="B29" s="9" t="s">
        <v>126</v>
      </c>
      <c r="C29" s="1"/>
      <c r="D29" s="1"/>
      <c r="E29" s="1"/>
      <c r="F29" s="1"/>
      <c r="G29" s="1"/>
      <c r="H29" s="1">
        <v>1</v>
      </c>
      <c r="I29" s="1">
        <v>1</v>
      </c>
      <c r="J29" s="1"/>
      <c r="K29" s="1"/>
      <c r="L29" s="1"/>
      <c r="M29" s="1">
        <v>2</v>
      </c>
      <c r="N29" s="1">
        <v>2</v>
      </c>
      <c r="O29" s="1">
        <v>6</v>
      </c>
      <c r="P29" s="1">
        <v>2</v>
      </c>
      <c r="Q29" s="1">
        <v>2</v>
      </c>
      <c r="R29" s="1">
        <v>10</v>
      </c>
      <c r="S29" s="1">
        <v>4</v>
      </c>
      <c r="T29" s="1">
        <v>1</v>
      </c>
      <c r="U29" s="1"/>
      <c r="V29" s="1">
        <v>2</v>
      </c>
      <c r="W29" s="1">
        <v>7</v>
      </c>
      <c r="X29" s="4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56"/>
      <c r="AM29" s="51" t="s">
        <v>126</v>
      </c>
      <c r="AN29" s="52">
        <v>3</v>
      </c>
      <c r="AO29" s="52">
        <v>1</v>
      </c>
      <c r="AP29" s="52"/>
      <c r="AQ29" s="52">
        <v>4</v>
      </c>
      <c r="AR29" s="52">
        <v>3</v>
      </c>
      <c r="AS29" s="52">
        <v>1</v>
      </c>
      <c r="AT29" s="52">
        <v>1</v>
      </c>
      <c r="AU29" s="52">
        <v>5</v>
      </c>
      <c r="AV29" s="52">
        <v>9</v>
      </c>
      <c r="AW29" s="4" t="s">
        <v>126</v>
      </c>
      <c r="AX29" s="1">
        <v>3</v>
      </c>
      <c r="AY29" s="1">
        <v>3</v>
      </c>
      <c r="AZ29" s="1">
        <v>6</v>
      </c>
      <c r="BA29" s="1">
        <v>1</v>
      </c>
      <c r="BB29" s="1">
        <v>1</v>
      </c>
      <c r="BC29" s="1">
        <v>2</v>
      </c>
      <c r="BD29" s="1"/>
      <c r="BE29" s="1"/>
      <c r="BF29" s="1">
        <v>1</v>
      </c>
      <c r="BG29" s="1">
        <v>1</v>
      </c>
      <c r="BH29" s="1">
        <v>2</v>
      </c>
      <c r="BI29" s="1">
        <v>10</v>
      </c>
      <c r="BJ29" s="4" t="s">
        <v>126</v>
      </c>
      <c r="BK29" s="1">
        <v>4</v>
      </c>
      <c r="BL29" s="1">
        <v>2</v>
      </c>
      <c r="BM29" s="1">
        <v>6</v>
      </c>
      <c r="BN29" s="4" t="s">
        <v>126</v>
      </c>
      <c r="BO29" s="1">
        <v>5</v>
      </c>
      <c r="BP29" s="1">
        <v>1</v>
      </c>
      <c r="BQ29" s="1">
        <v>6</v>
      </c>
      <c r="BR29" s="56"/>
      <c r="BS29" s="56"/>
      <c r="BT29" s="56"/>
      <c r="BU29" s="56"/>
      <c r="BV29" s="56"/>
      <c r="BW29" s="56"/>
      <c r="BX29" s="56"/>
      <c r="BY29" s="1"/>
      <c r="BZ29" s="1"/>
      <c r="CA29" s="1"/>
      <c r="CB29" s="1"/>
      <c r="CC29" s="1"/>
      <c r="CD29" s="1"/>
      <c r="CE29" s="1"/>
      <c r="CF29" s="1"/>
      <c r="CG29" s="1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1"/>
      <c r="CV29" s="1"/>
      <c r="CW29" s="1"/>
      <c r="CX29" s="1"/>
      <c r="CY29" s="1"/>
      <c r="CZ29" s="1"/>
      <c r="DA29" s="1"/>
      <c r="DB29" s="1"/>
      <c r="DC29" s="1"/>
      <c r="DD29" s="56"/>
      <c r="DE29" s="12" t="s">
        <v>126</v>
      </c>
      <c r="DF29" s="1"/>
      <c r="DG29" s="1"/>
      <c r="DH29" s="1"/>
      <c r="DI29" s="93"/>
      <c r="DJ29" s="1">
        <v>2</v>
      </c>
      <c r="DK29" s="1">
        <v>1</v>
      </c>
      <c r="DL29" s="1"/>
      <c r="DM29" s="1"/>
      <c r="DN29" s="93">
        <v>3</v>
      </c>
      <c r="DO29" s="1"/>
      <c r="DP29" s="93"/>
      <c r="DQ29" s="96">
        <v>3</v>
      </c>
      <c r="DR29" s="12" t="s">
        <v>126</v>
      </c>
      <c r="DS29" s="1">
        <v>3</v>
      </c>
      <c r="DT29" s="1">
        <v>2</v>
      </c>
      <c r="DU29" s="1"/>
      <c r="DV29" s="1">
        <v>1</v>
      </c>
      <c r="DW29" s="1"/>
      <c r="DX29" s="93">
        <v>6</v>
      </c>
      <c r="DY29" s="1">
        <v>3</v>
      </c>
      <c r="DZ29" s="1"/>
      <c r="EA29" s="1">
        <v>2</v>
      </c>
      <c r="EB29" s="1">
        <v>1</v>
      </c>
      <c r="EC29" s="1"/>
      <c r="ED29" s="1"/>
      <c r="EE29" s="93">
        <v>6</v>
      </c>
      <c r="EF29" s="96">
        <v>12</v>
      </c>
      <c r="EG29" s="130" t="s">
        <v>126</v>
      </c>
      <c r="EH29" s="52"/>
      <c r="EI29" s="52">
        <v>7</v>
      </c>
      <c r="EJ29" s="128">
        <v>7</v>
      </c>
      <c r="EK29" s="52">
        <f>BQ29+BM29+AV29+AL29+W29+R29+N29+BI29+EJ29+EF29+DQ29</f>
        <v>72</v>
      </c>
      <c r="EL29" s="87">
        <f>11/14*100</f>
        <v>78.571428571428569</v>
      </c>
    </row>
    <row r="30" spans="1:142" x14ac:dyDescent="0.45">
      <c r="A30" s="82">
        <v>25</v>
      </c>
      <c r="B30" s="3" t="s">
        <v>127</v>
      </c>
      <c r="C30" s="1">
        <v>4</v>
      </c>
      <c r="D30" s="1">
        <v>1</v>
      </c>
      <c r="E30" s="1">
        <v>4</v>
      </c>
      <c r="F30" s="1"/>
      <c r="G30" s="1">
        <v>9</v>
      </c>
      <c r="H30" s="1">
        <v>4</v>
      </c>
      <c r="I30" s="1">
        <v>1</v>
      </c>
      <c r="J30" s="1"/>
      <c r="K30" s="1">
        <v>9</v>
      </c>
      <c r="L30" s="1">
        <v>6</v>
      </c>
      <c r="M30" s="1">
        <v>20</v>
      </c>
      <c r="N30" s="1">
        <v>29</v>
      </c>
      <c r="O30" s="1">
        <v>9</v>
      </c>
      <c r="P30" s="1">
        <v>4</v>
      </c>
      <c r="Q30" s="1">
        <v>2</v>
      </c>
      <c r="R30" s="1">
        <v>15</v>
      </c>
      <c r="S30" s="1">
        <v>10</v>
      </c>
      <c r="T30" s="1">
        <v>5</v>
      </c>
      <c r="U30" s="1"/>
      <c r="V30" s="1">
        <v>4</v>
      </c>
      <c r="W30" s="1">
        <v>19</v>
      </c>
      <c r="X30" s="4" t="s">
        <v>127</v>
      </c>
      <c r="Y30" s="1">
        <v>3</v>
      </c>
      <c r="Z30" s="1">
        <v>1</v>
      </c>
      <c r="AA30" s="1"/>
      <c r="AB30" s="1"/>
      <c r="AC30" s="1"/>
      <c r="AD30" s="1"/>
      <c r="AE30" s="1">
        <v>4</v>
      </c>
      <c r="AF30" s="1">
        <v>3</v>
      </c>
      <c r="AG30" s="1">
        <v>1</v>
      </c>
      <c r="AH30" s="1"/>
      <c r="AI30" s="1"/>
      <c r="AJ30" s="1"/>
      <c r="AK30" s="1">
        <v>4</v>
      </c>
      <c r="AL30" s="1">
        <v>8</v>
      </c>
      <c r="AM30" s="51" t="s">
        <v>127</v>
      </c>
      <c r="AN30" s="52">
        <v>3</v>
      </c>
      <c r="AO30" s="52">
        <v>2</v>
      </c>
      <c r="AP30" s="52">
        <v>1</v>
      </c>
      <c r="AQ30" s="52">
        <v>6</v>
      </c>
      <c r="AR30" s="52">
        <v>4</v>
      </c>
      <c r="AS30" s="52">
        <v>1</v>
      </c>
      <c r="AT30" s="52">
        <v>1</v>
      </c>
      <c r="AU30" s="52">
        <v>6</v>
      </c>
      <c r="AV30" s="52">
        <v>12</v>
      </c>
      <c r="AW30" s="4" t="s">
        <v>127</v>
      </c>
      <c r="AX30" s="1">
        <v>3</v>
      </c>
      <c r="AY30" s="1">
        <v>4</v>
      </c>
      <c r="AZ30" s="1">
        <v>7</v>
      </c>
      <c r="BA30" s="1">
        <v>3</v>
      </c>
      <c r="BB30" s="1">
        <v>2</v>
      </c>
      <c r="BC30" s="1">
        <v>5</v>
      </c>
      <c r="BD30" s="1"/>
      <c r="BE30" s="1"/>
      <c r="BF30" s="1">
        <v>1</v>
      </c>
      <c r="BG30" s="1">
        <v>1</v>
      </c>
      <c r="BH30" s="1">
        <v>2</v>
      </c>
      <c r="BI30" s="1">
        <v>14</v>
      </c>
      <c r="BJ30" s="4" t="s">
        <v>127</v>
      </c>
      <c r="BK30" s="1">
        <v>4</v>
      </c>
      <c r="BL30" s="1">
        <v>2</v>
      </c>
      <c r="BM30" s="1">
        <v>6</v>
      </c>
      <c r="BN30" s="4" t="s">
        <v>127</v>
      </c>
      <c r="BO30" s="1">
        <v>5</v>
      </c>
      <c r="BP30" s="1">
        <v>1</v>
      </c>
      <c r="BQ30" s="1">
        <v>6</v>
      </c>
      <c r="BR30" s="1">
        <v>1</v>
      </c>
      <c r="BS30" s="1"/>
      <c r="BT30" s="93">
        <v>1</v>
      </c>
      <c r="BU30" s="1">
        <v>4</v>
      </c>
      <c r="BV30" s="1">
        <v>3</v>
      </c>
      <c r="BW30" s="93">
        <v>7</v>
      </c>
      <c r="BX30" s="1">
        <v>8</v>
      </c>
      <c r="BY30" s="52">
        <v>5</v>
      </c>
      <c r="BZ30" s="52">
        <v>2</v>
      </c>
      <c r="CA30" s="52"/>
      <c r="CB30" s="52">
        <v>3</v>
      </c>
      <c r="CC30" s="52">
        <v>10</v>
      </c>
      <c r="CD30" s="52">
        <v>5</v>
      </c>
      <c r="CE30" s="52">
        <v>2</v>
      </c>
      <c r="CF30" s="52">
        <v>3</v>
      </c>
      <c r="CG30" s="52">
        <v>10</v>
      </c>
      <c r="CH30" s="52">
        <v>20</v>
      </c>
      <c r="CI30" s="4" t="s">
        <v>127</v>
      </c>
      <c r="CJ30" s="1">
        <v>1</v>
      </c>
      <c r="CK30" s="1"/>
      <c r="CL30" s="1">
        <v>1</v>
      </c>
      <c r="CM30" s="1"/>
      <c r="CN30" s="1">
        <v>2</v>
      </c>
      <c r="CO30" s="1">
        <v>1</v>
      </c>
      <c r="CP30" s="1"/>
      <c r="CQ30" s="1">
        <v>1</v>
      </c>
      <c r="CR30" s="1"/>
      <c r="CS30" s="1">
        <v>2</v>
      </c>
      <c r="CT30" s="1">
        <v>4</v>
      </c>
      <c r="CU30" s="4" t="s">
        <v>127</v>
      </c>
      <c r="CV30" s="1">
        <v>1</v>
      </c>
      <c r="CW30" s="1">
        <v>1</v>
      </c>
      <c r="CX30" s="1"/>
      <c r="CY30" s="1">
        <v>2</v>
      </c>
      <c r="CZ30" s="1">
        <v>1</v>
      </c>
      <c r="DA30" s="1">
        <v>1</v>
      </c>
      <c r="DB30" s="1">
        <v>1</v>
      </c>
      <c r="DC30" s="1">
        <v>3</v>
      </c>
      <c r="DD30" s="1">
        <v>5</v>
      </c>
      <c r="DE30" s="12" t="s">
        <v>261</v>
      </c>
      <c r="DF30" s="1">
        <v>4</v>
      </c>
      <c r="DG30" s="1">
        <v>1</v>
      </c>
      <c r="DH30" s="1"/>
      <c r="DI30" s="93">
        <v>5</v>
      </c>
      <c r="DJ30" s="1">
        <v>4</v>
      </c>
      <c r="DK30" s="1">
        <v>1</v>
      </c>
      <c r="DL30" s="1"/>
      <c r="DM30" s="1">
        <v>1</v>
      </c>
      <c r="DN30" s="93">
        <v>6</v>
      </c>
      <c r="DO30" s="1"/>
      <c r="DP30" s="93"/>
      <c r="DQ30" s="96">
        <v>11</v>
      </c>
      <c r="DR30" s="12" t="s">
        <v>127</v>
      </c>
      <c r="DS30" s="1">
        <v>4</v>
      </c>
      <c r="DT30" s="1">
        <v>2</v>
      </c>
      <c r="DU30" s="1">
        <v>2</v>
      </c>
      <c r="DV30" s="1"/>
      <c r="DW30" s="1"/>
      <c r="DX30" s="93">
        <v>8</v>
      </c>
      <c r="DY30" s="1">
        <v>5</v>
      </c>
      <c r="DZ30" s="1"/>
      <c r="EA30" s="1">
        <v>2</v>
      </c>
      <c r="EB30" s="1">
        <v>2</v>
      </c>
      <c r="EC30" s="1"/>
      <c r="ED30" s="1"/>
      <c r="EE30" s="93">
        <v>9</v>
      </c>
      <c r="EF30" s="96">
        <v>17</v>
      </c>
      <c r="EG30" s="130" t="s">
        <v>127</v>
      </c>
      <c r="EH30" s="52">
        <v>8</v>
      </c>
      <c r="EI30" s="52">
        <v>9</v>
      </c>
      <c r="EJ30" s="128">
        <v>17</v>
      </c>
      <c r="EK30" s="52">
        <f>BQ30+BM30+AV30+AL30+W30+R30+N30+BI30+BX30+CH30+CT30+DD30+EJ30+EF30+DQ30</f>
        <v>191</v>
      </c>
      <c r="EL30" s="83">
        <f>15/15*100</f>
        <v>100</v>
      </c>
    </row>
    <row r="31" spans="1:142" x14ac:dyDescent="0.45">
      <c r="A31" s="84">
        <v>26</v>
      </c>
      <c r="B31" s="5" t="s">
        <v>128</v>
      </c>
      <c r="C31" s="1">
        <v>4</v>
      </c>
      <c r="D31" s="1">
        <v>1</v>
      </c>
      <c r="E31" s="1"/>
      <c r="F31" s="1"/>
      <c r="G31" s="1">
        <v>5</v>
      </c>
      <c r="H31" s="1">
        <v>4</v>
      </c>
      <c r="I31" s="1">
        <v>1</v>
      </c>
      <c r="J31" s="1"/>
      <c r="K31" s="1"/>
      <c r="L31" s="1"/>
      <c r="M31" s="1">
        <v>5</v>
      </c>
      <c r="N31" s="1">
        <v>10</v>
      </c>
      <c r="O31" s="1">
        <v>10</v>
      </c>
      <c r="P31" s="1">
        <v>4</v>
      </c>
      <c r="Q31" s="1">
        <v>2</v>
      </c>
      <c r="R31" s="1">
        <v>16</v>
      </c>
      <c r="S31" s="1">
        <v>9</v>
      </c>
      <c r="T31" s="1">
        <v>4</v>
      </c>
      <c r="U31" s="1"/>
      <c r="V31" s="1">
        <v>2</v>
      </c>
      <c r="W31" s="1">
        <v>15</v>
      </c>
      <c r="X31" s="4" t="s">
        <v>128</v>
      </c>
      <c r="Y31" s="1">
        <v>2</v>
      </c>
      <c r="Z31" s="1">
        <v>1</v>
      </c>
      <c r="AA31" s="1"/>
      <c r="AB31" s="1"/>
      <c r="AC31" s="1"/>
      <c r="AD31" s="1"/>
      <c r="AE31" s="1">
        <v>3</v>
      </c>
      <c r="AF31" s="1">
        <v>2</v>
      </c>
      <c r="AG31" s="1">
        <v>1</v>
      </c>
      <c r="AH31" s="1"/>
      <c r="AI31" s="1">
        <v>1</v>
      </c>
      <c r="AJ31" s="1"/>
      <c r="AK31" s="1">
        <v>4</v>
      </c>
      <c r="AL31" s="1">
        <v>7</v>
      </c>
      <c r="AM31" s="51" t="s">
        <v>128</v>
      </c>
      <c r="AN31" s="52">
        <v>4</v>
      </c>
      <c r="AO31" s="52">
        <v>2</v>
      </c>
      <c r="AP31" s="52">
        <v>1</v>
      </c>
      <c r="AQ31" s="52">
        <v>7</v>
      </c>
      <c r="AR31" s="52">
        <v>4</v>
      </c>
      <c r="AS31" s="52">
        <v>2</v>
      </c>
      <c r="AT31" s="52">
        <v>1</v>
      </c>
      <c r="AU31" s="52">
        <v>7</v>
      </c>
      <c r="AV31" s="52">
        <v>14</v>
      </c>
      <c r="AW31" s="4" t="s">
        <v>128</v>
      </c>
      <c r="AX31" s="1">
        <v>4</v>
      </c>
      <c r="AY31" s="1">
        <v>4</v>
      </c>
      <c r="AZ31" s="1">
        <v>8</v>
      </c>
      <c r="BA31" s="1">
        <v>2</v>
      </c>
      <c r="BB31" s="1">
        <v>2</v>
      </c>
      <c r="BC31" s="1">
        <v>4</v>
      </c>
      <c r="BD31" s="1">
        <v>1</v>
      </c>
      <c r="BE31" s="1">
        <v>1</v>
      </c>
      <c r="BF31" s="1">
        <v>1</v>
      </c>
      <c r="BG31" s="1">
        <v>1</v>
      </c>
      <c r="BH31" s="1">
        <v>2</v>
      </c>
      <c r="BI31" s="1">
        <v>15</v>
      </c>
      <c r="BJ31" s="4"/>
      <c r="BK31" s="1"/>
      <c r="BL31" s="1"/>
      <c r="BM31" s="56"/>
      <c r="BN31" s="4" t="s">
        <v>128</v>
      </c>
      <c r="BO31" s="1">
        <v>5</v>
      </c>
      <c r="BP31" s="1">
        <v>1</v>
      </c>
      <c r="BQ31" s="1">
        <v>6</v>
      </c>
      <c r="BR31" s="1">
        <v>1</v>
      </c>
      <c r="BS31" s="1"/>
      <c r="BT31" s="93">
        <v>1</v>
      </c>
      <c r="BU31" s="1">
        <v>4</v>
      </c>
      <c r="BV31" s="1">
        <v>2</v>
      </c>
      <c r="BW31" s="93">
        <v>6</v>
      </c>
      <c r="BX31" s="1">
        <v>7</v>
      </c>
      <c r="BY31" s="52">
        <v>6</v>
      </c>
      <c r="BZ31" s="52">
        <v>2</v>
      </c>
      <c r="CA31" s="52">
        <v>1</v>
      </c>
      <c r="CB31" s="52">
        <v>3</v>
      </c>
      <c r="CC31" s="52">
        <v>12</v>
      </c>
      <c r="CD31" s="52">
        <v>6</v>
      </c>
      <c r="CE31" s="52">
        <v>2</v>
      </c>
      <c r="CF31" s="52">
        <v>3</v>
      </c>
      <c r="CG31" s="52">
        <v>11</v>
      </c>
      <c r="CH31" s="52">
        <v>23</v>
      </c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7"/>
      <c r="CU31" s="4" t="s">
        <v>128</v>
      </c>
      <c r="CV31" s="1"/>
      <c r="CW31" s="1"/>
      <c r="CX31" s="1"/>
      <c r="CY31" s="1"/>
      <c r="CZ31" s="1">
        <v>1</v>
      </c>
      <c r="DA31" s="1">
        <v>1</v>
      </c>
      <c r="DB31" s="1">
        <v>1</v>
      </c>
      <c r="DC31" s="1">
        <v>3</v>
      </c>
      <c r="DD31" s="1">
        <v>3</v>
      </c>
      <c r="DE31" s="12" t="s">
        <v>128</v>
      </c>
      <c r="DF31" s="1">
        <v>5</v>
      </c>
      <c r="DG31" s="1">
        <v>1</v>
      </c>
      <c r="DH31" s="1"/>
      <c r="DI31" s="93">
        <v>6</v>
      </c>
      <c r="DJ31" s="1">
        <v>5</v>
      </c>
      <c r="DK31" s="1">
        <v>1</v>
      </c>
      <c r="DL31" s="1"/>
      <c r="DM31" s="1"/>
      <c r="DN31" s="93">
        <v>6</v>
      </c>
      <c r="DO31" s="1"/>
      <c r="DP31" s="93"/>
      <c r="DQ31" s="96">
        <v>12</v>
      </c>
      <c r="DR31" s="12" t="s">
        <v>128</v>
      </c>
      <c r="DS31" s="1">
        <v>3</v>
      </c>
      <c r="DT31" s="1">
        <v>2</v>
      </c>
      <c r="DU31" s="1">
        <v>1</v>
      </c>
      <c r="DV31" s="1"/>
      <c r="DW31" s="1"/>
      <c r="DX31" s="93">
        <v>6</v>
      </c>
      <c r="DY31" s="1">
        <v>5</v>
      </c>
      <c r="DZ31" s="1"/>
      <c r="EA31" s="1">
        <v>2</v>
      </c>
      <c r="EB31" s="1">
        <v>2</v>
      </c>
      <c r="EC31" s="1"/>
      <c r="ED31" s="1"/>
      <c r="EE31" s="93">
        <v>9</v>
      </c>
      <c r="EF31" s="96">
        <v>15</v>
      </c>
      <c r="EG31" s="130" t="s">
        <v>128</v>
      </c>
      <c r="EH31" s="52">
        <v>9</v>
      </c>
      <c r="EI31" s="52">
        <v>9</v>
      </c>
      <c r="EJ31" s="128">
        <v>18</v>
      </c>
      <c r="EK31" s="52">
        <f>BQ31+BM31+AV31+AL31+W31+R31+N31+BI31+BX31+CH31+DD31+EJ31+EF31+DQ31</f>
        <v>161</v>
      </c>
      <c r="EL31" s="85">
        <f>13/15*100</f>
        <v>86.666666666666671</v>
      </c>
    </row>
    <row r="32" spans="1:142" x14ac:dyDescent="0.45">
      <c r="A32" s="88">
        <v>27</v>
      </c>
      <c r="B32" s="8" t="s">
        <v>195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6"/>
      <c r="O32" s="1"/>
      <c r="P32" s="1"/>
      <c r="Q32" s="1"/>
      <c r="R32" s="56"/>
      <c r="S32" s="1"/>
      <c r="T32" s="1"/>
      <c r="U32" s="1"/>
      <c r="V32" s="1"/>
      <c r="W32" s="56"/>
      <c r="X32" s="4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56"/>
      <c r="AM32" s="51"/>
      <c r="AN32" s="52"/>
      <c r="AO32" s="52"/>
      <c r="AP32" s="52"/>
      <c r="AQ32" s="52"/>
      <c r="AR32" s="52"/>
      <c r="AS32" s="52"/>
      <c r="AT32" s="52"/>
      <c r="AU32" s="52"/>
      <c r="AV32" s="57"/>
      <c r="AW32" s="4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56"/>
      <c r="BJ32" s="4"/>
      <c r="BK32" s="1"/>
      <c r="BL32" s="1"/>
      <c r="BM32" s="56"/>
      <c r="BN32" s="4"/>
      <c r="BO32" s="1"/>
      <c r="BP32" s="1"/>
      <c r="BQ32" s="56"/>
      <c r="BR32" s="56"/>
      <c r="BS32" s="56"/>
      <c r="BT32" s="56"/>
      <c r="BU32" s="56"/>
      <c r="BV32" s="56"/>
      <c r="BW32" s="56"/>
      <c r="BX32" s="56"/>
      <c r="BY32" s="1"/>
      <c r="BZ32" s="1"/>
      <c r="CA32" s="1"/>
      <c r="CB32" s="1"/>
      <c r="CC32" s="1"/>
      <c r="CD32" s="1"/>
      <c r="CE32" s="1"/>
      <c r="CF32" s="1"/>
      <c r="CG32" s="1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1"/>
      <c r="CV32" s="1"/>
      <c r="CW32" s="1"/>
      <c r="CX32" s="1"/>
      <c r="CY32" s="1"/>
      <c r="CZ32" s="1"/>
      <c r="DA32" s="1"/>
      <c r="DB32" s="1"/>
      <c r="DC32" s="1"/>
      <c r="DD32" s="56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2">
        <f>BQ32+BM32+AV32+AL32+W32+R32+N32+BI32</f>
        <v>0</v>
      </c>
      <c r="EL32" s="89">
        <f>0/11*100</f>
        <v>0</v>
      </c>
    </row>
    <row r="33" spans="1:142" x14ac:dyDescent="0.45">
      <c r="A33" s="82">
        <v>28</v>
      </c>
      <c r="B33" s="3" t="s">
        <v>129</v>
      </c>
      <c r="C33" s="1">
        <v>4</v>
      </c>
      <c r="D33" s="1">
        <v>1</v>
      </c>
      <c r="E33" s="1"/>
      <c r="F33" s="1"/>
      <c r="G33" s="1">
        <v>5</v>
      </c>
      <c r="H33" s="1">
        <v>4</v>
      </c>
      <c r="I33" s="1">
        <v>1</v>
      </c>
      <c r="J33" s="1">
        <v>1</v>
      </c>
      <c r="K33" s="1"/>
      <c r="L33" s="1"/>
      <c r="M33" s="1">
        <v>6</v>
      </c>
      <c r="N33" s="1">
        <v>11</v>
      </c>
      <c r="O33" s="1">
        <v>7</v>
      </c>
      <c r="P33" s="1">
        <v>2</v>
      </c>
      <c r="Q33" s="1">
        <v>1</v>
      </c>
      <c r="R33" s="1">
        <v>10</v>
      </c>
      <c r="S33" s="1">
        <v>8</v>
      </c>
      <c r="T33" s="1">
        <v>3</v>
      </c>
      <c r="U33" s="1"/>
      <c r="V33" s="1">
        <v>3</v>
      </c>
      <c r="W33" s="1">
        <v>14</v>
      </c>
      <c r="X33" s="4" t="s">
        <v>160</v>
      </c>
      <c r="Y33" s="1"/>
      <c r="Z33" s="1"/>
      <c r="AA33" s="1"/>
      <c r="AB33" s="1"/>
      <c r="AC33" s="1"/>
      <c r="AD33" s="1"/>
      <c r="AE33" s="1"/>
      <c r="AF33" s="1">
        <v>2</v>
      </c>
      <c r="AG33" s="1">
        <v>1</v>
      </c>
      <c r="AH33" s="1"/>
      <c r="AI33" s="1">
        <v>1</v>
      </c>
      <c r="AJ33" s="1"/>
      <c r="AK33" s="1">
        <v>4</v>
      </c>
      <c r="AL33" s="1">
        <v>4</v>
      </c>
      <c r="AM33" s="51" t="s">
        <v>160</v>
      </c>
      <c r="AN33" s="52">
        <v>3</v>
      </c>
      <c r="AO33" s="52">
        <v>2</v>
      </c>
      <c r="AP33" s="52">
        <v>1</v>
      </c>
      <c r="AQ33" s="52">
        <v>6</v>
      </c>
      <c r="AR33" s="52">
        <v>4</v>
      </c>
      <c r="AS33" s="52">
        <v>2</v>
      </c>
      <c r="AT33" s="52">
        <v>1</v>
      </c>
      <c r="AU33" s="52">
        <v>7</v>
      </c>
      <c r="AV33" s="52">
        <v>13</v>
      </c>
      <c r="AW33" s="4" t="s">
        <v>160</v>
      </c>
      <c r="AX33" s="1">
        <v>4</v>
      </c>
      <c r="AY33" s="1">
        <v>4</v>
      </c>
      <c r="AZ33" s="1">
        <v>8</v>
      </c>
      <c r="BA33" s="1">
        <v>2</v>
      </c>
      <c r="BB33" s="1">
        <v>2</v>
      </c>
      <c r="BC33" s="1">
        <v>4</v>
      </c>
      <c r="BD33" s="1"/>
      <c r="BE33" s="1"/>
      <c r="BF33" s="1"/>
      <c r="BG33" s="1"/>
      <c r="BH33" s="1"/>
      <c r="BI33" s="1">
        <v>12</v>
      </c>
      <c r="BJ33" s="4" t="s">
        <v>160</v>
      </c>
      <c r="BK33" s="1">
        <v>1</v>
      </c>
      <c r="BL33" s="1">
        <v>1</v>
      </c>
      <c r="BM33" s="1">
        <v>2</v>
      </c>
      <c r="BN33" s="4" t="s">
        <v>160</v>
      </c>
      <c r="BO33" s="1">
        <v>5</v>
      </c>
      <c r="BP33" s="1">
        <v>1</v>
      </c>
      <c r="BQ33" s="1">
        <v>6</v>
      </c>
      <c r="BR33" s="1">
        <v>3</v>
      </c>
      <c r="BS33" s="1">
        <v>1</v>
      </c>
      <c r="BT33" s="93">
        <v>4</v>
      </c>
      <c r="BU33" s="1">
        <v>4</v>
      </c>
      <c r="BV33" s="1">
        <v>3</v>
      </c>
      <c r="BW33" s="93">
        <v>7</v>
      </c>
      <c r="BX33" s="1">
        <v>11</v>
      </c>
      <c r="BY33" s="52">
        <v>2</v>
      </c>
      <c r="BZ33" s="52">
        <v>1</v>
      </c>
      <c r="CA33" s="52"/>
      <c r="CB33" s="52"/>
      <c r="CC33" s="52">
        <v>3</v>
      </c>
      <c r="CD33" s="52">
        <v>4</v>
      </c>
      <c r="CE33" s="52">
        <v>1</v>
      </c>
      <c r="CF33" s="52">
        <v>2</v>
      </c>
      <c r="CG33" s="52">
        <v>7</v>
      </c>
      <c r="CH33" s="52">
        <v>10</v>
      </c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7"/>
      <c r="CU33" s="52"/>
      <c r="CV33" s="52"/>
      <c r="CW33" s="52"/>
      <c r="CX33" s="52"/>
      <c r="CY33" s="52"/>
      <c r="CZ33" s="52"/>
      <c r="DA33" s="52"/>
      <c r="DB33" s="52"/>
      <c r="DC33" s="52"/>
      <c r="DD33" s="57"/>
      <c r="DE33" s="12" t="s">
        <v>160</v>
      </c>
      <c r="DF33" s="1">
        <v>4</v>
      </c>
      <c r="DG33" s="1">
        <v>1</v>
      </c>
      <c r="DH33" s="1"/>
      <c r="DI33" s="93">
        <v>5</v>
      </c>
      <c r="DJ33" s="1">
        <v>5</v>
      </c>
      <c r="DK33" s="1">
        <v>1</v>
      </c>
      <c r="DL33" s="1"/>
      <c r="DM33" s="1"/>
      <c r="DN33" s="93">
        <v>6</v>
      </c>
      <c r="DO33" s="1"/>
      <c r="DP33" s="93"/>
      <c r="DQ33" s="96">
        <v>11</v>
      </c>
      <c r="DR33" s="12" t="s">
        <v>160</v>
      </c>
      <c r="DS33" s="1">
        <v>3</v>
      </c>
      <c r="DT33" s="1">
        <v>2</v>
      </c>
      <c r="DU33" s="1">
        <v>1</v>
      </c>
      <c r="DV33" s="1"/>
      <c r="DW33" s="1"/>
      <c r="DX33" s="93">
        <v>6</v>
      </c>
      <c r="DY33" s="1">
        <v>3</v>
      </c>
      <c r="DZ33" s="1"/>
      <c r="EA33" s="1">
        <v>2</v>
      </c>
      <c r="EB33" s="1">
        <v>2</v>
      </c>
      <c r="EC33" s="1"/>
      <c r="ED33" s="1"/>
      <c r="EE33" s="93">
        <v>7</v>
      </c>
      <c r="EF33" s="96">
        <v>13</v>
      </c>
      <c r="EG33" s="130" t="s">
        <v>160</v>
      </c>
      <c r="EH33" s="52">
        <v>7</v>
      </c>
      <c r="EI33" s="52">
        <v>8</v>
      </c>
      <c r="EJ33" s="128">
        <v>15</v>
      </c>
      <c r="EK33" s="52">
        <f>BQ33+BM33+AV33+AL33+W33+R33+N33+BI33+BX33+CH33+EJ33+EF33+DQ33</f>
        <v>132</v>
      </c>
      <c r="EL33" s="83">
        <f>13/14*100</f>
        <v>92.857142857142861</v>
      </c>
    </row>
    <row r="34" spans="1:142" x14ac:dyDescent="0.45">
      <c r="A34" s="106">
        <v>31</v>
      </c>
      <c r="B34" s="105" t="s">
        <v>132</v>
      </c>
      <c r="C34" s="1"/>
      <c r="D34" s="1"/>
      <c r="E34" s="1">
        <v>1</v>
      </c>
      <c r="F34" s="1"/>
      <c r="G34" s="1">
        <v>1</v>
      </c>
      <c r="H34" s="1"/>
      <c r="I34" s="1"/>
      <c r="J34" s="1"/>
      <c r="K34" s="1"/>
      <c r="L34" s="1"/>
      <c r="M34" s="1"/>
      <c r="N34" s="1">
        <v>1</v>
      </c>
      <c r="O34" s="51"/>
      <c r="P34" s="51"/>
      <c r="Q34" s="51"/>
      <c r="R34" s="55"/>
      <c r="S34" s="1">
        <v>5</v>
      </c>
      <c r="T34" s="1">
        <v>2</v>
      </c>
      <c r="U34" s="1"/>
      <c r="V34" s="1">
        <v>2</v>
      </c>
      <c r="W34" s="1">
        <v>9</v>
      </c>
      <c r="X34" s="4" t="s">
        <v>132</v>
      </c>
      <c r="Y34" s="1"/>
      <c r="Z34" s="1"/>
      <c r="AA34" s="1">
        <v>1</v>
      </c>
      <c r="AB34" s="1"/>
      <c r="AC34" s="1"/>
      <c r="AD34" s="1"/>
      <c r="AE34" s="1">
        <v>1</v>
      </c>
      <c r="AF34" s="1">
        <v>2</v>
      </c>
      <c r="AG34" s="1">
        <v>1</v>
      </c>
      <c r="AH34" s="1"/>
      <c r="AI34" s="1"/>
      <c r="AJ34" s="1">
        <v>1</v>
      </c>
      <c r="AK34" s="1">
        <v>4</v>
      </c>
      <c r="AL34" s="1">
        <v>5</v>
      </c>
      <c r="AM34" s="51"/>
      <c r="AN34" s="52"/>
      <c r="AO34" s="51"/>
      <c r="AP34" s="51"/>
      <c r="AQ34" s="51"/>
      <c r="AR34" s="51"/>
      <c r="AS34" s="51"/>
      <c r="AT34" s="51"/>
      <c r="AU34" s="51"/>
      <c r="AV34" s="55"/>
      <c r="AW34" s="4" t="s">
        <v>132</v>
      </c>
      <c r="AX34" s="1"/>
      <c r="AY34" s="1">
        <v>2</v>
      </c>
      <c r="AZ34" s="1">
        <v>2</v>
      </c>
      <c r="BA34" s="1"/>
      <c r="BB34" s="1">
        <v>1</v>
      </c>
      <c r="BC34" s="1">
        <v>1</v>
      </c>
      <c r="BD34" s="1"/>
      <c r="BE34" s="1"/>
      <c r="BF34" s="1"/>
      <c r="BG34" s="1"/>
      <c r="BH34" s="1"/>
      <c r="BI34" s="1">
        <v>3</v>
      </c>
      <c r="BJ34" s="4"/>
      <c r="BK34" s="1"/>
      <c r="BL34" s="1"/>
      <c r="BM34" s="56"/>
      <c r="BN34" s="4"/>
      <c r="BO34" s="1"/>
      <c r="BP34" s="1"/>
      <c r="BQ34" s="56"/>
      <c r="BR34" s="1"/>
      <c r="BS34" s="1"/>
      <c r="BT34" s="93"/>
      <c r="BU34" s="1">
        <v>3</v>
      </c>
      <c r="BV34" s="1">
        <v>2</v>
      </c>
      <c r="BW34" s="93">
        <v>5</v>
      </c>
      <c r="BX34" s="1">
        <v>5</v>
      </c>
      <c r="BY34" s="1"/>
      <c r="BZ34" s="1"/>
      <c r="CA34" s="1"/>
      <c r="CB34" s="1"/>
      <c r="CC34" s="1"/>
      <c r="CD34" s="1"/>
      <c r="CE34" s="1"/>
      <c r="CF34" s="1"/>
      <c r="CG34" s="1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1"/>
      <c r="CV34" s="1"/>
      <c r="CW34" s="1"/>
      <c r="CX34" s="1"/>
      <c r="CY34" s="1"/>
      <c r="CZ34" s="1"/>
      <c r="DA34" s="1"/>
      <c r="DB34" s="1"/>
      <c r="DC34" s="1"/>
      <c r="DD34" s="56"/>
      <c r="DE34" s="94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52">
        <f>BQ34+BM34+AV34+AL34+W34+R34+N34+BI34+BX34</f>
        <v>23</v>
      </c>
      <c r="EL34" s="104">
        <f>5/11*100</f>
        <v>45.454545454545453</v>
      </c>
    </row>
    <row r="35" spans="1:142" x14ac:dyDescent="0.45">
      <c r="A35" s="88">
        <v>32</v>
      </c>
      <c r="B35" s="8" t="s">
        <v>196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56"/>
      <c r="O35" s="51"/>
      <c r="P35" s="51"/>
      <c r="Q35" s="51"/>
      <c r="R35" s="55"/>
      <c r="S35" s="1"/>
      <c r="T35" s="1"/>
      <c r="U35" s="1"/>
      <c r="V35" s="1"/>
      <c r="W35" s="56"/>
      <c r="X35" s="4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56"/>
      <c r="AM35" s="51"/>
      <c r="AN35" s="52"/>
      <c r="AO35" s="51"/>
      <c r="AP35" s="51"/>
      <c r="AQ35" s="51"/>
      <c r="AR35" s="51"/>
      <c r="AS35" s="51"/>
      <c r="AT35" s="51"/>
      <c r="AU35" s="51"/>
      <c r="AV35" s="55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5"/>
      <c r="BJ35" s="4"/>
      <c r="BK35" s="1"/>
      <c r="BL35" s="1"/>
      <c r="BM35" s="56"/>
      <c r="BN35" s="4"/>
      <c r="BO35" s="1"/>
      <c r="BP35" s="1"/>
      <c r="BQ35" s="56"/>
      <c r="BR35" s="56"/>
      <c r="BS35" s="56"/>
      <c r="BT35" s="56"/>
      <c r="BU35" s="56"/>
      <c r="BV35" s="56"/>
      <c r="BW35" s="56"/>
      <c r="BX35" s="56"/>
      <c r="BY35" s="1"/>
      <c r="BZ35" s="1"/>
      <c r="CA35" s="1"/>
      <c r="CB35" s="1"/>
      <c r="CC35" s="1"/>
      <c r="CD35" s="1"/>
      <c r="CE35" s="1"/>
      <c r="CF35" s="1"/>
      <c r="CG35" s="1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1"/>
      <c r="CV35" s="1"/>
      <c r="CW35" s="1"/>
      <c r="CX35" s="1"/>
      <c r="CY35" s="1"/>
      <c r="CZ35" s="1"/>
      <c r="DA35" s="1"/>
      <c r="DB35" s="1"/>
      <c r="DC35" s="1"/>
      <c r="DD35" s="56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2">
        <f>BQ35+BM35+AV35+AL35+W35+R35+N35+BI35</f>
        <v>0</v>
      </c>
      <c r="EL35" s="89">
        <f>0/11*100</f>
        <v>0</v>
      </c>
    </row>
    <row r="36" spans="1:142" x14ac:dyDescent="0.45">
      <c r="A36" s="84">
        <v>29</v>
      </c>
      <c r="B36" s="5" t="s">
        <v>130</v>
      </c>
      <c r="C36" s="1">
        <v>1</v>
      </c>
      <c r="D36" s="1">
        <v>1</v>
      </c>
      <c r="E36" s="1"/>
      <c r="F36" s="1"/>
      <c r="G36" s="1">
        <v>2</v>
      </c>
      <c r="H36" s="1">
        <v>3</v>
      </c>
      <c r="I36" s="1">
        <v>1</v>
      </c>
      <c r="J36" s="1"/>
      <c r="K36" s="1"/>
      <c r="L36" s="1"/>
      <c r="M36" s="1">
        <v>4</v>
      </c>
      <c r="N36" s="1">
        <v>6</v>
      </c>
      <c r="O36" s="1">
        <v>8</v>
      </c>
      <c r="P36" s="1">
        <v>4</v>
      </c>
      <c r="Q36" s="1">
        <v>2</v>
      </c>
      <c r="R36" s="56"/>
      <c r="S36" s="1"/>
      <c r="T36" s="1"/>
      <c r="U36" s="1"/>
      <c r="V36" s="1"/>
      <c r="W36" s="56"/>
      <c r="X36" s="4" t="s">
        <v>161</v>
      </c>
      <c r="Y36" s="1"/>
      <c r="Z36" s="1"/>
      <c r="AA36" s="1"/>
      <c r="AB36" s="1"/>
      <c r="AC36" s="1"/>
      <c r="AD36" s="1"/>
      <c r="AE36" s="1"/>
      <c r="AF36" s="1">
        <v>3</v>
      </c>
      <c r="AG36" s="1">
        <v>2</v>
      </c>
      <c r="AH36" s="1"/>
      <c r="AI36" s="1">
        <v>1</v>
      </c>
      <c r="AJ36" s="1"/>
      <c r="AK36" s="1">
        <v>6</v>
      </c>
      <c r="AL36" s="1">
        <v>6</v>
      </c>
      <c r="AM36" s="51" t="s">
        <v>130</v>
      </c>
      <c r="AN36" s="52">
        <v>3</v>
      </c>
      <c r="AO36" s="52">
        <v>1</v>
      </c>
      <c r="AP36" s="52">
        <v>1</v>
      </c>
      <c r="AQ36" s="52">
        <v>5</v>
      </c>
      <c r="AR36" s="52">
        <v>4</v>
      </c>
      <c r="AS36" s="52">
        <v>2</v>
      </c>
      <c r="AT36" s="52">
        <v>1</v>
      </c>
      <c r="AU36" s="52">
        <v>7</v>
      </c>
      <c r="AV36" s="52">
        <v>12</v>
      </c>
      <c r="AW36" s="137" t="s">
        <v>130</v>
      </c>
      <c r="AX36" s="138">
        <v>3</v>
      </c>
      <c r="AY36" s="138">
        <v>3</v>
      </c>
      <c r="AZ36" s="138">
        <v>6</v>
      </c>
      <c r="BA36" s="138">
        <v>2</v>
      </c>
      <c r="BB36" s="138">
        <v>1</v>
      </c>
      <c r="BC36" s="138">
        <v>3</v>
      </c>
      <c r="BD36" s="138"/>
      <c r="BE36" s="138"/>
      <c r="BF36" s="138">
        <v>1</v>
      </c>
      <c r="BG36" s="138">
        <v>1</v>
      </c>
      <c r="BH36" s="138">
        <v>2</v>
      </c>
      <c r="BI36" s="138">
        <v>11</v>
      </c>
      <c r="BJ36" s="4"/>
      <c r="BK36" s="1"/>
      <c r="BL36" s="1"/>
      <c r="BM36" s="56"/>
      <c r="BN36" s="4" t="s">
        <v>130</v>
      </c>
      <c r="BO36" s="1">
        <v>5</v>
      </c>
      <c r="BP36" s="1">
        <v>1</v>
      </c>
      <c r="BQ36" s="1">
        <v>6</v>
      </c>
      <c r="BR36" s="1">
        <v>2</v>
      </c>
      <c r="BS36" s="1">
        <v>1</v>
      </c>
      <c r="BT36" s="93">
        <v>3</v>
      </c>
      <c r="BU36" s="1">
        <v>4</v>
      </c>
      <c r="BV36" s="1">
        <v>2</v>
      </c>
      <c r="BW36" s="93">
        <v>6</v>
      </c>
      <c r="BX36" s="1">
        <v>9</v>
      </c>
      <c r="BY36" s="52">
        <v>5</v>
      </c>
      <c r="BZ36" s="52">
        <v>2</v>
      </c>
      <c r="CA36" s="52"/>
      <c r="CB36" s="52">
        <v>3</v>
      </c>
      <c r="CC36" s="52">
        <v>10</v>
      </c>
      <c r="CD36" s="52">
        <v>4</v>
      </c>
      <c r="CE36" s="52">
        <v>1</v>
      </c>
      <c r="CF36" s="52">
        <v>3</v>
      </c>
      <c r="CG36" s="52">
        <v>8</v>
      </c>
      <c r="CH36" s="52">
        <v>18</v>
      </c>
      <c r="CI36" s="4" t="s">
        <v>130</v>
      </c>
      <c r="CJ36" s="1">
        <v>1</v>
      </c>
      <c r="CK36" s="1"/>
      <c r="CL36" s="1">
        <v>1</v>
      </c>
      <c r="CM36" s="1"/>
      <c r="CN36" s="1">
        <v>2</v>
      </c>
      <c r="CO36" s="1"/>
      <c r="CP36" s="1"/>
      <c r="CQ36" s="1"/>
      <c r="CR36" s="1"/>
      <c r="CS36" s="1"/>
      <c r="CT36" s="1">
        <v>2</v>
      </c>
      <c r="CU36" s="1"/>
      <c r="CV36" s="1"/>
      <c r="CW36" s="1"/>
      <c r="CX36" s="1"/>
      <c r="CY36" s="1"/>
      <c r="CZ36" s="1"/>
      <c r="DA36" s="1"/>
      <c r="DB36" s="1"/>
      <c r="DC36" s="1"/>
      <c r="DD36" s="56"/>
      <c r="DE36" s="12" t="s">
        <v>130</v>
      </c>
      <c r="DF36" s="1">
        <v>4</v>
      </c>
      <c r="DG36" s="1">
        <v>1</v>
      </c>
      <c r="DH36" s="1"/>
      <c r="DI36" s="93">
        <v>5</v>
      </c>
      <c r="DJ36" s="1">
        <v>4</v>
      </c>
      <c r="DK36" s="1">
        <v>1</v>
      </c>
      <c r="DL36" s="1"/>
      <c r="DM36" s="1">
        <v>1</v>
      </c>
      <c r="DN36" s="93">
        <v>6</v>
      </c>
      <c r="DO36" s="1"/>
      <c r="DP36" s="93"/>
      <c r="DQ36" s="96">
        <v>11</v>
      </c>
      <c r="DR36" s="12" t="s">
        <v>130</v>
      </c>
      <c r="DS36" s="1"/>
      <c r="DT36" s="1"/>
      <c r="DU36" s="1"/>
      <c r="DV36" s="1"/>
      <c r="DW36" s="1"/>
      <c r="DX36" s="93"/>
      <c r="DY36" s="1">
        <v>4</v>
      </c>
      <c r="DZ36" s="1"/>
      <c r="EA36" s="1">
        <v>2</v>
      </c>
      <c r="EB36" s="1">
        <v>2</v>
      </c>
      <c r="EC36" s="1">
        <v>1</v>
      </c>
      <c r="ED36" s="1"/>
      <c r="EE36" s="93">
        <v>9</v>
      </c>
      <c r="EF36" s="96">
        <v>9</v>
      </c>
      <c r="EG36" s="130" t="s">
        <v>130</v>
      </c>
      <c r="EH36" s="52">
        <v>1</v>
      </c>
      <c r="EI36" s="52">
        <v>8</v>
      </c>
      <c r="EJ36" s="128">
        <v>9</v>
      </c>
      <c r="EK36" s="52">
        <f>BQ36+BM36+AV36+AL36+W36+R36+N36+BI36+BX36+CH36+CT36+EJ36+EF36+DQ36</f>
        <v>99</v>
      </c>
      <c r="EL36" s="85">
        <f>11/14*100</f>
        <v>78.571428571428569</v>
      </c>
    </row>
    <row r="37" spans="1:142" x14ac:dyDescent="0.45">
      <c r="A37" s="106">
        <v>30</v>
      </c>
      <c r="B37" s="105" t="s">
        <v>131</v>
      </c>
      <c r="C37" s="1">
        <v>1</v>
      </c>
      <c r="D37" s="1">
        <v>1</v>
      </c>
      <c r="E37" s="1"/>
      <c r="F37" s="1"/>
      <c r="G37" s="1">
        <v>2</v>
      </c>
      <c r="H37" s="1">
        <v>2</v>
      </c>
      <c r="I37" s="1">
        <v>1</v>
      </c>
      <c r="J37" s="1"/>
      <c r="K37" s="1"/>
      <c r="L37" s="1"/>
      <c r="M37" s="1">
        <v>3</v>
      </c>
      <c r="N37" s="1">
        <v>5</v>
      </c>
      <c r="O37" s="51"/>
      <c r="P37" s="51"/>
      <c r="Q37" s="51"/>
      <c r="R37" s="1">
        <v>14</v>
      </c>
      <c r="S37" s="1"/>
      <c r="T37" s="1"/>
      <c r="U37" s="1"/>
      <c r="V37" s="1"/>
      <c r="W37" s="56"/>
      <c r="X37" s="4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56"/>
      <c r="AM37" s="51"/>
      <c r="AN37" s="52"/>
      <c r="AO37" s="51"/>
      <c r="AP37" s="51"/>
      <c r="AQ37" s="51"/>
      <c r="AR37" s="51"/>
      <c r="AS37" s="51"/>
      <c r="AT37" s="51"/>
      <c r="AU37" s="51"/>
      <c r="AV37" s="55"/>
      <c r="AW37" s="4" t="s">
        <v>131</v>
      </c>
      <c r="AX37" s="1">
        <v>2</v>
      </c>
      <c r="AY37" s="1">
        <v>2</v>
      </c>
      <c r="AZ37" s="1">
        <v>4</v>
      </c>
      <c r="BA37" s="1">
        <v>1</v>
      </c>
      <c r="BB37" s="1">
        <v>1</v>
      </c>
      <c r="BC37" s="1">
        <v>2</v>
      </c>
      <c r="BD37" s="1"/>
      <c r="BE37" s="1"/>
      <c r="BF37" s="1"/>
      <c r="BG37" s="1">
        <v>1</v>
      </c>
      <c r="BH37" s="1">
        <v>1</v>
      </c>
      <c r="BI37" s="1">
        <v>7</v>
      </c>
      <c r="BJ37" s="4"/>
      <c r="BK37" s="1"/>
      <c r="BL37" s="1"/>
      <c r="BM37" s="56"/>
      <c r="BN37" s="4"/>
      <c r="BO37" s="1"/>
      <c r="BP37" s="1"/>
      <c r="BQ37" s="56"/>
      <c r="BR37" s="56"/>
      <c r="BS37" s="56"/>
      <c r="BT37" s="56"/>
      <c r="BU37" s="56"/>
      <c r="BV37" s="56"/>
      <c r="BW37" s="56"/>
      <c r="BX37" s="56"/>
      <c r="BY37" s="52"/>
      <c r="BZ37" s="52"/>
      <c r="CA37" s="52"/>
      <c r="CB37" s="52"/>
      <c r="CC37" s="52"/>
      <c r="CD37" s="52">
        <v>4</v>
      </c>
      <c r="CE37" s="52">
        <v>1</v>
      </c>
      <c r="CF37" s="52">
        <v>3</v>
      </c>
      <c r="CG37" s="52">
        <v>8</v>
      </c>
      <c r="CH37" s="52">
        <v>8</v>
      </c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7"/>
      <c r="CU37" s="52"/>
      <c r="CV37" s="52"/>
      <c r="CW37" s="52"/>
      <c r="CX37" s="52"/>
      <c r="CY37" s="52"/>
      <c r="CZ37" s="52"/>
      <c r="DA37" s="52"/>
      <c r="DB37" s="52"/>
      <c r="DC37" s="52"/>
      <c r="DD37" s="57"/>
      <c r="DE37" s="12" t="s">
        <v>262</v>
      </c>
      <c r="DF37" s="1"/>
      <c r="DG37" s="1"/>
      <c r="DH37" s="1"/>
      <c r="DI37" s="93"/>
      <c r="DJ37" s="1">
        <v>5</v>
      </c>
      <c r="DK37" s="1">
        <v>2</v>
      </c>
      <c r="DL37" s="1"/>
      <c r="DM37" s="1"/>
      <c r="DN37" s="93">
        <v>7</v>
      </c>
      <c r="DO37" s="1"/>
      <c r="DP37" s="93"/>
      <c r="DQ37" s="96">
        <v>7</v>
      </c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56"/>
      <c r="EG37" s="130" t="s">
        <v>131</v>
      </c>
      <c r="EH37" s="52"/>
      <c r="EI37" s="52">
        <v>7</v>
      </c>
      <c r="EJ37" s="128">
        <v>7</v>
      </c>
      <c r="EK37" s="52">
        <f>BQ37+BM37+AV37+AL37+W37+R37+N37+BI37+CH37+EJ37+DQ37</f>
        <v>48</v>
      </c>
      <c r="EL37" s="104">
        <f>6/14*100</f>
        <v>42.857142857142854</v>
      </c>
    </row>
    <row r="38" spans="1:142" ht="19" thickBot="1" x14ac:dyDescent="0.5">
      <c r="A38" s="131">
        <v>33</v>
      </c>
      <c r="B38" s="132" t="s">
        <v>166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133"/>
      <c r="O38" s="91">
        <v>6</v>
      </c>
      <c r="P38" s="91">
        <v>2</v>
      </c>
      <c r="Q38" s="91">
        <v>1</v>
      </c>
      <c r="R38" s="91">
        <v>9</v>
      </c>
      <c r="S38" s="91">
        <v>8</v>
      </c>
      <c r="T38" s="91">
        <v>2</v>
      </c>
      <c r="U38" s="91"/>
      <c r="V38" s="91">
        <v>4</v>
      </c>
      <c r="W38" s="91">
        <v>14</v>
      </c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5"/>
      <c r="AM38" s="134" t="s">
        <v>166</v>
      </c>
      <c r="AN38" s="136"/>
      <c r="AO38" s="136"/>
      <c r="AP38" s="136"/>
      <c r="AQ38" s="136"/>
      <c r="AR38" s="136">
        <v>4</v>
      </c>
      <c r="AS38" s="136">
        <v>1</v>
      </c>
      <c r="AT38" s="136"/>
      <c r="AU38" s="136">
        <v>5</v>
      </c>
      <c r="AV38" s="136">
        <v>5</v>
      </c>
      <c r="AW38" s="90" t="s">
        <v>166</v>
      </c>
      <c r="AX38" s="91">
        <v>2</v>
      </c>
      <c r="AY38" s="91">
        <v>3</v>
      </c>
      <c r="AZ38" s="91">
        <v>5</v>
      </c>
      <c r="BA38" s="91">
        <v>1</v>
      </c>
      <c r="BB38" s="91">
        <v>1</v>
      </c>
      <c r="BC38" s="91">
        <v>2</v>
      </c>
      <c r="BD38" s="91"/>
      <c r="BE38" s="91"/>
      <c r="BF38" s="91">
        <v>1</v>
      </c>
      <c r="BG38" s="91"/>
      <c r="BH38" s="91">
        <v>1</v>
      </c>
      <c r="BI38" s="91">
        <v>8</v>
      </c>
      <c r="BJ38" s="90"/>
      <c r="BK38" s="91"/>
      <c r="BL38" s="91"/>
      <c r="BM38" s="133"/>
      <c r="BN38" s="90" t="s">
        <v>166</v>
      </c>
      <c r="BO38" s="91">
        <v>5</v>
      </c>
      <c r="BP38" s="91">
        <v>1</v>
      </c>
      <c r="BQ38" s="91">
        <v>6</v>
      </c>
      <c r="BR38" s="133"/>
      <c r="BS38" s="133"/>
      <c r="BT38" s="133"/>
      <c r="BU38" s="133"/>
      <c r="BV38" s="133"/>
      <c r="BW38" s="133"/>
      <c r="BX38" s="133"/>
      <c r="BY38" s="52"/>
      <c r="BZ38" s="52"/>
      <c r="CA38" s="52"/>
      <c r="CB38" s="52"/>
      <c r="CC38" s="52"/>
      <c r="CD38" s="52">
        <v>4</v>
      </c>
      <c r="CE38" s="52">
        <v>1</v>
      </c>
      <c r="CF38" s="52">
        <v>3</v>
      </c>
      <c r="CG38" s="52">
        <v>8</v>
      </c>
      <c r="CH38" s="52">
        <v>8</v>
      </c>
      <c r="CI38" s="4" t="s">
        <v>166</v>
      </c>
      <c r="CJ38" s="1"/>
      <c r="CK38" s="1"/>
      <c r="CL38" s="1"/>
      <c r="CM38" s="1"/>
      <c r="CN38" s="1"/>
      <c r="CO38" s="1">
        <v>1</v>
      </c>
      <c r="CP38" s="1"/>
      <c r="CQ38" s="1">
        <v>1</v>
      </c>
      <c r="CR38" s="1"/>
      <c r="CS38" s="1">
        <v>2</v>
      </c>
      <c r="CT38" s="1">
        <v>2</v>
      </c>
      <c r="CU38" s="139"/>
      <c r="CV38" s="139"/>
      <c r="CW38" s="139"/>
      <c r="CX38" s="139"/>
      <c r="CY38" s="139"/>
      <c r="CZ38" s="139"/>
      <c r="DA38" s="139"/>
      <c r="DB38" s="139"/>
      <c r="DC38" s="139"/>
      <c r="DD38" s="140"/>
      <c r="DE38" s="141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56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56"/>
      <c r="EG38" s="130" t="s">
        <v>166</v>
      </c>
      <c r="EH38" s="52">
        <v>8</v>
      </c>
      <c r="EI38" s="52">
        <v>9</v>
      </c>
      <c r="EJ38" s="128">
        <v>17</v>
      </c>
      <c r="EK38" s="136">
        <f>BQ38+BM38+AV38+AL38+W38+R38+N38+BI38+CH38+CT38+EJ38</f>
        <v>69</v>
      </c>
      <c r="EL38" s="144">
        <f>8/14*100</f>
        <v>57.142857142857139</v>
      </c>
    </row>
    <row r="39" spans="1:142" x14ac:dyDescent="0.45">
      <c r="A39" s="58"/>
      <c r="X39" s="59" t="s">
        <v>106</v>
      </c>
      <c r="Y39" s="58">
        <v>12</v>
      </c>
      <c r="Z39" s="58">
        <v>7</v>
      </c>
      <c r="AA39" s="58">
        <v>1</v>
      </c>
      <c r="AB39" s="58">
        <v>1</v>
      </c>
      <c r="AC39" s="58">
        <v>2</v>
      </c>
      <c r="AD39" s="58">
        <v>7</v>
      </c>
      <c r="AE39" s="58">
        <v>30</v>
      </c>
      <c r="AF39" s="58">
        <v>26</v>
      </c>
      <c r="AG39" s="58">
        <v>15</v>
      </c>
      <c r="AH39" s="58">
        <v>4</v>
      </c>
      <c r="AI39" s="58">
        <v>6</v>
      </c>
      <c r="AJ39" s="58">
        <v>17</v>
      </c>
      <c r="AK39" s="58">
        <v>68</v>
      </c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</row>
  </sheetData>
  <autoFilter ref="A4:EL39" xr:uid="{37448503-65F0-49D3-9B86-6B916E41AFA4}">
    <sortState xmlns:xlrd2="http://schemas.microsoft.com/office/spreadsheetml/2017/richdata2" ref="A5:EL39">
      <sortCondition ref="B4:B39"/>
    </sortState>
  </autoFilter>
  <phoneticPr fontId="9" type="noConversion"/>
  <pageMargins left="0.25" right="0.25" top="0.54" bottom="0.51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8FB0-AABB-454F-9177-4CEAA58EBA88}">
  <dimension ref="A1:L24"/>
  <sheetViews>
    <sheetView workbookViewId="0">
      <selection activeCell="D16" sqref="D16"/>
    </sheetView>
  </sheetViews>
  <sheetFormatPr defaultRowHeight="14.5" x14ac:dyDescent="0.35"/>
  <cols>
    <col min="2" max="2" width="18.26953125" bestFit="1" customWidth="1"/>
    <col min="3" max="3" width="11.36328125" style="64" bestFit="1" customWidth="1"/>
  </cols>
  <sheetData>
    <row r="1" spans="1:12" x14ac:dyDescent="0.35">
      <c r="A1" s="44" t="s">
        <v>167</v>
      </c>
    </row>
    <row r="2" spans="1:12" x14ac:dyDescent="0.35">
      <c r="A2" s="44" t="s">
        <v>50</v>
      </c>
      <c r="B2" t="s">
        <v>100</v>
      </c>
      <c r="D2" t="s">
        <v>101</v>
      </c>
    </row>
    <row r="3" spans="1:12" x14ac:dyDescent="0.35">
      <c r="A3" s="43"/>
      <c r="D3" t="s">
        <v>102</v>
      </c>
      <c r="G3" t="s">
        <v>103</v>
      </c>
      <c r="H3" t="s">
        <v>104</v>
      </c>
      <c r="K3" t="s">
        <v>105</v>
      </c>
      <c r="L3" t="s">
        <v>106</v>
      </c>
    </row>
    <row r="4" spans="1:12" x14ac:dyDescent="0.35">
      <c r="A4" s="42"/>
      <c r="B4" s="40" t="s">
        <v>187</v>
      </c>
      <c r="C4" s="39" t="s">
        <v>208</v>
      </c>
      <c r="D4" s="40" t="s">
        <v>108</v>
      </c>
      <c r="E4" s="40" t="s">
        <v>109</v>
      </c>
      <c r="F4" s="40" t="s">
        <v>156</v>
      </c>
      <c r="G4" s="40"/>
      <c r="H4" s="40" t="s">
        <v>108</v>
      </c>
      <c r="I4" s="40" t="s">
        <v>109</v>
      </c>
      <c r="J4" s="40" t="s">
        <v>156</v>
      </c>
      <c r="K4" s="40"/>
      <c r="L4" s="40"/>
    </row>
    <row r="5" spans="1:12" ht="16.5" x14ac:dyDescent="0.4">
      <c r="A5" s="45" t="s">
        <v>0</v>
      </c>
      <c r="B5" s="40" t="s">
        <v>113</v>
      </c>
      <c r="C5" s="65" t="s">
        <v>210</v>
      </c>
      <c r="D5" s="46">
        <v>4</v>
      </c>
      <c r="E5" s="46">
        <v>1</v>
      </c>
      <c r="F5" s="46"/>
      <c r="G5" s="46">
        <v>5</v>
      </c>
      <c r="H5" s="46">
        <v>4</v>
      </c>
      <c r="I5" s="46">
        <v>1</v>
      </c>
      <c r="J5" s="46"/>
      <c r="K5" s="46">
        <v>5</v>
      </c>
      <c r="L5" s="46">
        <v>10</v>
      </c>
    </row>
    <row r="6" spans="1:12" x14ac:dyDescent="0.35">
      <c r="A6" s="42">
        <v>1</v>
      </c>
      <c r="B6" s="40" t="s">
        <v>162</v>
      </c>
      <c r="C6" s="65" t="s">
        <v>210</v>
      </c>
      <c r="D6" s="46">
        <v>1</v>
      </c>
      <c r="E6" s="46">
        <v>1</v>
      </c>
      <c r="F6" s="46"/>
      <c r="G6" s="46">
        <v>2</v>
      </c>
      <c r="H6" s="46">
        <v>1</v>
      </c>
      <c r="I6" s="46">
        <v>2</v>
      </c>
      <c r="J6" s="46"/>
      <c r="K6" s="46">
        <v>3</v>
      </c>
      <c r="L6" s="46">
        <v>5</v>
      </c>
    </row>
    <row r="7" spans="1:12" x14ac:dyDescent="0.35">
      <c r="A7" s="42">
        <v>2</v>
      </c>
      <c r="B7" s="40" t="s">
        <v>163</v>
      </c>
      <c r="C7" s="65" t="s">
        <v>210</v>
      </c>
      <c r="D7" s="46">
        <v>7</v>
      </c>
      <c r="E7" s="46">
        <v>1</v>
      </c>
      <c r="F7" s="46"/>
      <c r="G7" s="46">
        <v>8</v>
      </c>
      <c r="H7" s="46">
        <v>8</v>
      </c>
      <c r="I7" s="46">
        <v>1</v>
      </c>
      <c r="J7" s="46"/>
      <c r="K7" s="46">
        <v>9</v>
      </c>
      <c r="L7" s="46">
        <v>17</v>
      </c>
    </row>
    <row r="8" spans="1:12" x14ac:dyDescent="0.35">
      <c r="A8" s="42">
        <v>3</v>
      </c>
      <c r="B8" s="40" t="s">
        <v>164</v>
      </c>
      <c r="C8" s="65" t="s">
        <v>210</v>
      </c>
      <c r="D8" s="46"/>
      <c r="E8" s="46"/>
      <c r="F8" s="46"/>
      <c r="G8" s="46"/>
      <c r="H8" s="46">
        <v>2</v>
      </c>
      <c r="I8" s="46">
        <v>1</v>
      </c>
      <c r="J8" s="46"/>
      <c r="K8" s="46">
        <v>3</v>
      </c>
      <c r="L8" s="46">
        <v>3</v>
      </c>
    </row>
    <row r="9" spans="1:12" x14ac:dyDescent="0.35">
      <c r="A9" s="42">
        <v>4</v>
      </c>
      <c r="B9" s="40" t="s">
        <v>115</v>
      </c>
      <c r="C9" s="46" t="s">
        <v>209</v>
      </c>
      <c r="D9" s="46">
        <v>2</v>
      </c>
      <c r="E9" s="46">
        <v>1</v>
      </c>
      <c r="F9" s="46">
        <v>1</v>
      </c>
      <c r="G9" s="46">
        <v>4</v>
      </c>
      <c r="H9" s="46">
        <v>3</v>
      </c>
      <c r="I9" s="46">
        <v>2</v>
      </c>
      <c r="J9" s="46">
        <v>1</v>
      </c>
      <c r="K9" s="46">
        <v>6</v>
      </c>
      <c r="L9" s="46">
        <v>10</v>
      </c>
    </row>
    <row r="10" spans="1:12" x14ac:dyDescent="0.35">
      <c r="A10" s="42">
        <v>5</v>
      </c>
      <c r="B10" s="40" t="s">
        <v>117</v>
      </c>
      <c r="C10" s="65" t="s">
        <v>210</v>
      </c>
      <c r="D10" s="46">
        <v>4</v>
      </c>
      <c r="E10" s="46">
        <v>2</v>
      </c>
      <c r="F10" s="46">
        <v>1</v>
      </c>
      <c r="G10" s="46">
        <v>7</v>
      </c>
      <c r="H10" s="46">
        <v>5</v>
      </c>
      <c r="I10" s="46">
        <v>2</v>
      </c>
      <c r="J10" s="46">
        <v>1</v>
      </c>
      <c r="K10" s="46">
        <v>8</v>
      </c>
      <c r="L10" s="46">
        <v>15</v>
      </c>
    </row>
    <row r="11" spans="1:12" x14ac:dyDescent="0.35">
      <c r="A11" s="42">
        <v>6</v>
      </c>
      <c r="B11" s="40" t="s">
        <v>118</v>
      </c>
      <c r="C11" s="65" t="s">
        <v>210</v>
      </c>
      <c r="D11" s="46">
        <v>4</v>
      </c>
      <c r="E11" s="46">
        <v>1</v>
      </c>
      <c r="F11" s="46"/>
      <c r="G11" s="46">
        <v>5</v>
      </c>
      <c r="H11" s="46">
        <v>4</v>
      </c>
      <c r="I11" s="46">
        <v>2</v>
      </c>
      <c r="J11" s="46">
        <v>1</v>
      </c>
      <c r="K11" s="46">
        <v>7</v>
      </c>
      <c r="L11" s="46">
        <v>12</v>
      </c>
    </row>
    <row r="12" spans="1:12" x14ac:dyDescent="0.35">
      <c r="A12" s="42">
        <v>7</v>
      </c>
      <c r="B12" s="40" t="s">
        <v>119</v>
      </c>
      <c r="C12" s="65" t="s">
        <v>210</v>
      </c>
      <c r="D12" s="46">
        <v>3</v>
      </c>
      <c r="E12" s="46">
        <v>1</v>
      </c>
      <c r="F12" s="46"/>
      <c r="G12" s="46">
        <v>4</v>
      </c>
      <c r="H12" s="46">
        <v>4</v>
      </c>
      <c r="I12" s="46">
        <v>2</v>
      </c>
      <c r="J12" s="46"/>
      <c r="K12" s="46">
        <v>6</v>
      </c>
      <c r="L12" s="46">
        <v>10</v>
      </c>
    </row>
    <row r="13" spans="1:12" x14ac:dyDescent="0.35">
      <c r="A13" s="42">
        <v>8</v>
      </c>
      <c r="B13" s="40" t="s">
        <v>121</v>
      </c>
      <c r="C13" s="65" t="s">
        <v>210</v>
      </c>
      <c r="D13" s="46">
        <v>1</v>
      </c>
      <c r="E13" s="46">
        <v>1</v>
      </c>
      <c r="F13" s="46">
        <v>1</v>
      </c>
      <c r="G13" s="46">
        <v>3</v>
      </c>
      <c r="H13" s="46">
        <v>3</v>
      </c>
      <c r="I13" s="46">
        <v>1</v>
      </c>
      <c r="J13" s="46">
        <v>1</v>
      </c>
      <c r="K13" s="46">
        <v>5</v>
      </c>
      <c r="L13" s="46">
        <v>8</v>
      </c>
    </row>
    <row r="14" spans="1:12" x14ac:dyDescent="0.35">
      <c r="A14" s="42">
        <v>9</v>
      </c>
      <c r="B14" s="40" t="s">
        <v>165</v>
      </c>
      <c r="C14" s="65" t="s">
        <v>210</v>
      </c>
      <c r="D14" s="46">
        <v>3</v>
      </c>
      <c r="E14" s="46">
        <v>2</v>
      </c>
      <c r="F14" s="46">
        <v>1</v>
      </c>
      <c r="G14" s="46">
        <v>6</v>
      </c>
      <c r="H14" s="46">
        <v>3</v>
      </c>
      <c r="I14" s="46">
        <v>1</v>
      </c>
      <c r="J14" s="46">
        <v>1</v>
      </c>
      <c r="K14" s="46">
        <v>5</v>
      </c>
      <c r="L14" s="46">
        <v>11</v>
      </c>
    </row>
    <row r="15" spans="1:12" x14ac:dyDescent="0.35">
      <c r="A15" s="42">
        <v>10</v>
      </c>
      <c r="B15" s="40" t="s">
        <v>122</v>
      </c>
      <c r="C15" s="65" t="s">
        <v>210</v>
      </c>
      <c r="D15" s="46">
        <v>3</v>
      </c>
      <c r="E15" s="46">
        <v>1</v>
      </c>
      <c r="F15" s="46">
        <v>1</v>
      </c>
      <c r="G15" s="46">
        <v>5</v>
      </c>
      <c r="H15" s="46">
        <v>3</v>
      </c>
      <c r="I15" s="46">
        <v>1</v>
      </c>
      <c r="J15" s="46">
        <v>1</v>
      </c>
      <c r="K15" s="46">
        <v>5</v>
      </c>
      <c r="L15" s="46">
        <v>10</v>
      </c>
    </row>
    <row r="16" spans="1:12" x14ac:dyDescent="0.35">
      <c r="A16" s="42">
        <v>11</v>
      </c>
      <c r="B16" s="40" t="s">
        <v>123</v>
      </c>
      <c r="C16" s="65" t="s">
        <v>210</v>
      </c>
      <c r="D16" s="46"/>
      <c r="E16" s="46"/>
      <c r="F16" s="46"/>
      <c r="G16" s="46"/>
      <c r="H16" s="46">
        <v>3</v>
      </c>
      <c r="I16" s="46">
        <v>1</v>
      </c>
      <c r="J16" s="46"/>
      <c r="K16" s="46">
        <v>4</v>
      </c>
      <c r="L16" s="46">
        <v>4</v>
      </c>
    </row>
    <row r="17" spans="1:12" x14ac:dyDescent="0.35">
      <c r="A17" s="42">
        <v>12</v>
      </c>
      <c r="B17" s="40" t="s">
        <v>124</v>
      </c>
      <c r="C17" s="65" t="s">
        <v>210</v>
      </c>
      <c r="D17" s="46">
        <v>3</v>
      </c>
      <c r="E17" s="46">
        <v>2</v>
      </c>
      <c r="F17" s="46">
        <v>1</v>
      </c>
      <c r="G17" s="46">
        <v>6</v>
      </c>
      <c r="H17" s="46">
        <v>5</v>
      </c>
      <c r="I17" s="46">
        <v>3</v>
      </c>
      <c r="J17" s="46">
        <v>1</v>
      </c>
      <c r="K17" s="46">
        <v>9</v>
      </c>
      <c r="L17" s="46">
        <v>15</v>
      </c>
    </row>
    <row r="18" spans="1:12" x14ac:dyDescent="0.35">
      <c r="A18" s="42">
        <v>13</v>
      </c>
      <c r="B18" s="40" t="s">
        <v>126</v>
      </c>
      <c r="C18" s="65" t="s">
        <v>210</v>
      </c>
      <c r="D18" s="46">
        <v>3</v>
      </c>
      <c r="E18" s="46">
        <v>1</v>
      </c>
      <c r="F18" s="46"/>
      <c r="G18" s="46">
        <v>4</v>
      </c>
      <c r="H18" s="46">
        <v>3</v>
      </c>
      <c r="I18" s="46">
        <v>1</v>
      </c>
      <c r="J18" s="46">
        <v>1</v>
      </c>
      <c r="K18" s="46">
        <v>5</v>
      </c>
      <c r="L18" s="46">
        <v>9</v>
      </c>
    </row>
    <row r="19" spans="1:12" x14ac:dyDescent="0.35">
      <c r="A19" s="42">
        <v>14</v>
      </c>
      <c r="B19" s="40" t="s">
        <v>127</v>
      </c>
      <c r="C19" s="65" t="s">
        <v>210</v>
      </c>
      <c r="D19" s="46">
        <v>3</v>
      </c>
      <c r="E19" s="46">
        <v>2</v>
      </c>
      <c r="F19" s="46">
        <v>1</v>
      </c>
      <c r="G19" s="46">
        <v>6</v>
      </c>
      <c r="H19" s="46">
        <v>4</v>
      </c>
      <c r="I19" s="46">
        <v>1</v>
      </c>
      <c r="J19" s="46">
        <v>1</v>
      </c>
      <c r="K19" s="46">
        <v>6</v>
      </c>
      <c r="L19" s="46">
        <v>12</v>
      </c>
    </row>
    <row r="20" spans="1:12" x14ac:dyDescent="0.35">
      <c r="A20" s="42">
        <v>15</v>
      </c>
      <c r="B20" s="40" t="s">
        <v>128</v>
      </c>
      <c r="C20" s="46" t="s">
        <v>209</v>
      </c>
      <c r="D20" s="46">
        <v>4</v>
      </c>
      <c r="E20" s="46">
        <v>2</v>
      </c>
      <c r="F20" s="46">
        <v>1</v>
      </c>
      <c r="G20" s="46">
        <v>7</v>
      </c>
      <c r="H20" s="46">
        <v>4</v>
      </c>
      <c r="I20" s="46">
        <v>2</v>
      </c>
      <c r="J20" s="46">
        <v>1</v>
      </c>
      <c r="K20" s="46">
        <v>7</v>
      </c>
      <c r="L20" s="46">
        <v>14</v>
      </c>
    </row>
    <row r="21" spans="1:12" x14ac:dyDescent="0.35">
      <c r="A21" s="42">
        <v>16</v>
      </c>
      <c r="B21" s="40" t="s">
        <v>160</v>
      </c>
      <c r="C21" s="65" t="s">
        <v>210</v>
      </c>
      <c r="D21" s="46">
        <v>3</v>
      </c>
      <c r="E21" s="46">
        <v>2</v>
      </c>
      <c r="F21" s="46">
        <v>1</v>
      </c>
      <c r="G21" s="46">
        <v>6</v>
      </c>
      <c r="H21" s="46">
        <v>4</v>
      </c>
      <c r="I21" s="46">
        <v>2</v>
      </c>
      <c r="J21" s="46">
        <v>1</v>
      </c>
      <c r="K21" s="46">
        <v>7</v>
      </c>
      <c r="L21" s="46">
        <v>13</v>
      </c>
    </row>
    <row r="22" spans="1:12" x14ac:dyDescent="0.35">
      <c r="A22" s="42">
        <v>17</v>
      </c>
      <c r="B22" s="40" t="s">
        <v>130</v>
      </c>
      <c r="C22" s="65" t="s">
        <v>210</v>
      </c>
      <c r="D22" s="46">
        <v>3</v>
      </c>
      <c r="E22" s="46">
        <v>1</v>
      </c>
      <c r="F22" s="46">
        <v>1</v>
      </c>
      <c r="G22" s="46">
        <v>5</v>
      </c>
      <c r="H22" s="46">
        <v>4</v>
      </c>
      <c r="I22" s="46">
        <v>2</v>
      </c>
      <c r="J22" s="46">
        <v>1</v>
      </c>
      <c r="K22" s="46">
        <v>7</v>
      </c>
      <c r="L22" s="46">
        <v>12</v>
      </c>
    </row>
    <row r="23" spans="1:12" x14ac:dyDescent="0.35">
      <c r="A23" s="42">
        <v>18</v>
      </c>
      <c r="B23" s="40" t="s">
        <v>166</v>
      </c>
      <c r="C23" s="65" t="s">
        <v>210</v>
      </c>
      <c r="D23" s="46"/>
      <c r="E23" s="46"/>
      <c r="F23" s="46"/>
      <c r="G23" s="46"/>
      <c r="H23" s="46">
        <v>4</v>
      </c>
      <c r="I23" s="46">
        <v>1</v>
      </c>
      <c r="J23" s="46"/>
      <c r="K23" s="46">
        <v>5</v>
      </c>
      <c r="L23" s="46">
        <v>5</v>
      </c>
    </row>
    <row r="24" spans="1:12" x14ac:dyDescent="0.35">
      <c r="A24" s="47"/>
      <c r="B24" s="40" t="s">
        <v>106</v>
      </c>
      <c r="C24" s="46"/>
      <c r="D24" s="46">
        <v>51</v>
      </c>
      <c r="E24" s="46">
        <v>22</v>
      </c>
      <c r="F24" s="46">
        <v>10</v>
      </c>
      <c r="G24" s="46">
        <v>83</v>
      </c>
      <c r="H24" s="46">
        <v>71</v>
      </c>
      <c r="I24" s="46">
        <v>29</v>
      </c>
      <c r="J24" s="46">
        <v>12</v>
      </c>
      <c r="K24" s="46">
        <v>112</v>
      </c>
      <c r="L24" s="46">
        <v>195</v>
      </c>
    </row>
  </sheetData>
  <autoFilter ref="A4:L24" xr:uid="{20C88FB0-AABB-454F-9177-4CEAA58EBA8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BD0A-199C-4F2B-AF47-1FC1ABB144CC}">
  <dimension ref="A1:G24"/>
  <sheetViews>
    <sheetView topLeftCell="A7" workbookViewId="0">
      <selection activeCell="C10" sqref="C10"/>
    </sheetView>
  </sheetViews>
  <sheetFormatPr defaultRowHeight="14.5" x14ac:dyDescent="0.35"/>
  <cols>
    <col min="1" max="1" width="8.7265625" style="6"/>
    <col min="2" max="2" width="34.26953125" style="6" bestFit="1" customWidth="1"/>
    <col min="3" max="3" width="9.08984375" style="61" bestFit="1" customWidth="1"/>
    <col min="4" max="16384" width="8.7265625" style="6"/>
  </cols>
  <sheetData>
    <row r="1" spans="1:7" x14ac:dyDescent="0.35">
      <c r="B1" s="6" t="s">
        <v>133</v>
      </c>
    </row>
    <row r="2" spans="1:7" x14ac:dyDescent="0.35">
      <c r="B2" s="6" t="s">
        <v>134</v>
      </c>
    </row>
    <row r="3" spans="1:7" x14ac:dyDescent="0.35">
      <c r="A3" s="38" t="s">
        <v>79</v>
      </c>
      <c r="B3" s="38" t="s">
        <v>107</v>
      </c>
      <c r="C3" s="39" t="s">
        <v>208</v>
      </c>
      <c r="D3" s="38" t="s">
        <v>135</v>
      </c>
      <c r="E3" s="38" t="s">
        <v>136</v>
      </c>
      <c r="F3" s="38" t="s">
        <v>137</v>
      </c>
      <c r="G3" s="38" t="s">
        <v>106</v>
      </c>
    </row>
    <row r="4" spans="1:7" x14ac:dyDescent="0.35">
      <c r="A4" s="39">
        <v>1</v>
      </c>
      <c r="B4" s="38" t="s">
        <v>53</v>
      </c>
      <c r="C4" s="39" t="s">
        <v>209</v>
      </c>
      <c r="D4" s="39">
        <v>6</v>
      </c>
      <c r="E4" s="39">
        <v>2</v>
      </c>
      <c r="F4" s="39"/>
      <c r="G4" s="39">
        <v>8</v>
      </c>
    </row>
    <row r="5" spans="1:7" x14ac:dyDescent="0.35">
      <c r="A5" s="39">
        <v>2</v>
      </c>
      <c r="B5" s="38" t="s">
        <v>138</v>
      </c>
      <c r="C5" s="62" t="s">
        <v>210</v>
      </c>
      <c r="D5" s="39">
        <v>8</v>
      </c>
      <c r="E5" s="39">
        <v>2</v>
      </c>
      <c r="F5" s="39">
        <v>2</v>
      </c>
      <c r="G5" s="39">
        <v>12</v>
      </c>
    </row>
    <row r="6" spans="1:7" x14ac:dyDescent="0.35">
      <c r="A6" s="39">
        <v>3</v>
      </c>
      <c r="B6" s="38" t="s">
        <v>50</v>
      </c>
      <c r="C6" s="62" t="s">
        <v>210</v>
      </c>
      <c r="D6" s="39">
        <v>5</v>
      </c>
      <c r="E6" s="39">
        <v>2</v>
      </c>
      <c r="F6" s="39">
        <v>2</v>
      </c>
      <c r="G6" s="39">
        <v>9</v>
      </c>
    </row>
    <row r="7" spans="1:7" x14ac:dyDescent="0.35">
      <c r="A7" s="39">
        <v>4</v>
      </c>
      <c r="B7" s="38" t="s">
        <v>52</v>
      </c>
      <c r="C7" s="62" t="s">
        <v>210</v>
      </c>
      <c r="D7" s="39">
        <v>6</v>
      </c>
      <c r="E7" s="39">
        <v>3</v>
      </c>
      <c r="F7" s="39">
        <v>2</v>
      </c>
      <c r="G7" s="39">
        <v>11</v>
      </c>
    </row>
    <row r="8" spans="1:7" x14ac:dyDescent="0.35">
      <c r="A8" s="39">
        <v>5</v>
      </c>
      <c r="B8" s="38" t="s">
        <v>41</v>
      </c>
      <c r="C8" s="39" t="s">
        <v>209</v>
      </c>
      <c r="D8" s="39">
        <v>6</v>
      </c>
      <c r="E8" s="39">
        <v>2</v>
      </c>
      <c r="F8" s="39">
        <v>2</v>
      </c>
      <c r="G8" s="39">
        <v>10</v>
      </c>
    </row>
    <row r="9" spans="1:7" x14ac:dyDescent="0.35">
      <c r="A9" s="39">
        <v>6</v>
      </c>
      <c r="B9" s="38" t="s">
        <v>44</v>
      </c>
      <c r="C9" s="39" t="s">
        <v>209</v>
      </c>
      <c r="D9" s="39">
        <v>10</v>
      </c>
      <c r="E9" s="39">
        <v>5</v>
      </c>
      <c r="F9" s="39">
        <v>2</v>
      </c>
      <c r="G9" s="39">
        <v>17</v>
      </c>
    </row>
    <row r="10" spans="1:7" x14ac:dyDescent="0.35">
      <c r="A10" s="39">
        <v>7</v>
      </c>
      <c r="B10" s="38" t="s">
        <v>39</v>
      </c>
      <c r="C10" s="62" t="s">
        <v>210</v>
      </c>
      <c r="D10" s="39">
        <v>7</v>
      </c>
      <c r="E10" s="39">
        <v>2</v>
      </c>
      <c r="F10" s="39"/>
      <c r="G10" s="39">
        <v>9</v>
      </c>
    </row>
    <row r="11" spans="1:7" x14ac:dyDescent="0.35">
      <c r="A11" s="39">
        <v>8</v>
      </c>
      <c r="B11" s="38" t="s">
        <v>139</v>
      </c>
      <c r="C11" s="62" t="s">
        <v>210</v>
      </c>
      <c r="D11" s="39">
        <v>8</v>
      </c>
      <c r="E11" s="39">
        <v>4</v>
      </c>
      <c r="F11" s="39">
        <v>2</v>
      </c>
      <c r="G11" s="39">
        <v>14</v>
      </c>
    </row>
    <row r="12" spans="1:7" x14ac:dyDescent="0.35">
      <c r="A12" s="39">
        <v>9</v>
      </c>
      <c r="B12" s="38" t="s">
        <v>140</v>
      </c>
      <c r="C12" s="62" t="s">
        <v>210</v>
      </c>
      <c r="D12" s="39">
        <v>3</v>
      </c>
      <c r="E12" s="39">
        <v>1</v>
      </c>
      <c r="F12" s="39">
        <v>1</v>
      </c>
      <c r="G12" s="39">
        <v>5</v>
      </c>
    </row>
    <row r="13" spans="1:7" x14ac:dyDescent="0.35">
      <c r="A13" s="39">
        <v>10</v>
      </c>
      <c r="B13" s="38" t="s">
        <v>47</v>
      </c>
      <c r="C13" s="62" t="s">
        <v>210</v>
      </c>
      <c r="D13" s="39">
        <v>6</v>
      </c>
      <c r="E13" s="39">
        <v>2</v>
      </c>
      <c r="F13" s="39">
        <v>2</v>
      </c>
      <c r="G13" s="39">
        <v>10</v>
      </c>
    </row>
    <row r="14" spans="1:7" x14ac:dyDescent="0.35">
      <c r="A14" s="39">
        <v>11</v>
      </c>
      <c r="B14" s="38" t="s">
        <v>45</v>
      </c>
      <c r="C14" s="39" t="s">
        <v>209</v>
      </c>
      <c r="D14" s="39">
        <v>7</v>
      </c>
      <c r="E14" s="39">
        <v>3</v>
      </c>
      <c r="F14" s="39">
        <v>2</v>
      </c>
      <c r="G14" s="39">
        <v>12</v>
      </c>
    </row>
    <row r="15" spans="1:7" x14ac:dyDescent="0.35">
      <c r="A15" s="39">
        <v>12</v>
      </c>
      <c r="B15" s="38" t="s">
        <v>51</v>
      </c>
      <c r="C15" s="62" t="s">
        <v>210</v>
      </c>
      <c r="D15" s="39">
        <v>6</v>
      </c>
      <c r="E15" s="39">
        <v>2</v>
      </c>
      <c r="F15" s="39">
        <v>2</v>
      </c>
      <c r="G15" s="39">
        <v>10</v>
      </c>
    </row>
    <row r="16" spans="1:7" x14ac:dyDescent="0.35">
      <c r="A16" s="39">
        <v>13</v>
      </c>
      <c r="B16" s="38" t="s">
        <v>141</v>
      </c>
      <c r="C16" s="62" t="s">
        <v>210</v>
      </c>
      <c r="D16" s="39">
        <v>9</v>
      </c>
      <c r="E16" s="39">
        <v>3</v>
      </c>
      <c r="F16" s="39">
        <v>2</v>
      </c>
      <c r="G16" s="39">
        <v>14</v>
      </c>
    </row>
    <row r="17" spans="1:7" x14ac:dyDescent="0.35">
      <c r="A17" s="39">
        <v>14</v>
      </c>
      <c r="B17" s="38" t="s">
        <v>142</v>
      </c>
      <c r="C17" s="62" t="s">
        <v>210</v>
      </c>
      <c r="D17" s="39">
        <v>4</v>
      </c>
      <c r="E17" s="39">
        <v>2</v>
      </c>
      <c r="F17" s="39"/>
      <c r="G17" s="39">
        <v>6</v>
      </c>
    </row>
    <row r="18" spans="1:7" x14ac:dyDescent="0.35">
      <c r="A18" s="39">
        <v>15</v>
      </c>
      <c r="B18" s="38" t="s">
        <v>143</v>
      </c>
      <c r="C18" s="62" t="s">
        <v>210</v>
      </c>
      <c r="D18" s="39">
        <v>6</v>
      </c>
      <c r="E18" s="39">
        <v>2</v>
      </c>
      <c r="F18" s="39">
        <v>2</v>
      </c>
      <c r="G18" s="39">
        <v>10</v>
      </c>
    </row>
    <row r="19" spans="1:7" x14ac:dyDescent="0.35">
      <c r="A19" s="39">
        <v>16</v>
      </c>
      <c r="B19" s="38" t="s">
        <v>43</v>
      </c>
      <c r="C19" s="62" t="s">
        <v>210</v>
      </c>
      <c r="D19" s="39">
        <v>9</v>
      </c>
      <c r="E19" s="39">
        <v>4</v>
      </c>
      <c r="F19" s="39">
        <v>2</v>
      </c>
      <c r="G19" s="39">
        <v>15</v>
      </c>
    </row>
    <row r="20" spans="1:7" x14ac:dyDescent="0.35">
      <c r="A20" s="39">
        <v>17</v>
      </c>
      <c r="B20" s="38" t="s">
        <v>42</v>
      </c>
      <c r="C20" s="62" t="s">
        <v>210</v>
      </c>
      <c r="D20" s="39">
        <v>10</v>
      </c>
      <c r="E20" s="39">
        <v>4</v>
      </c>
      <c r="F20" s="39">
        <v>2</v>
      </c>
      <c r="G20" s="39">
        <v>16</v>
      </c>
    </row>
    <row r="21" spans="1:7" x14ac:dyDescent="0.35">
      <c r="A21" s="39">
        <v>18</v>
      </c>
      <c r="B21" s="38" t="s">
        <v>144</v>
      </c>
      <c r="C21" s="39" t="s">
        <v>209</v>
      </c>
      <c r="D21" s="39">
        <v>7</v>
      </c>
      <c r="E21" s="39">
        <v>2</v>
      </c>
      <c r="F21" s="39">
        <v>1</v>
      </c>
      <c r="G21" s="39">
        <v>10</v>
      </c>
    </row>
    <row r="22" spans="1:7" x14ac:dyDescent="0.35">
      <c r="A22" s="39">
        <v>19</v>
      </c>
      <c r="B22" s="38" t="s">
        <v>145</v>
      </c>
      <c r="C22" s="62" t="s">
        <v>210</v>
      </c>
      <c r="D22" s="39">
        <v>8</v>
      </c>
      <c r="E22" s="39">
        <v>4</v>
      </c>
      <c r="F22" s="39">
        <v>2</v>
      </c>
      <c r="G22" s="39">
        <v>14</v>
      </c>
    </row>
    <row r="23" spans="1:7" x14ac:dyDescent="0.35">
      <c r="A23" s="39">
        <v>20</v>
      </c>
      <c r="B23" s="38" t="s">
        <v>46</v>
      </c>
      <c r="C23" s="62" t="s">
        <v>210</v>
      </c>
      <c r="D23" s="39">
        <v>6</v>
      </c>
      <c r="E23" s="39">
        <v>2</v>
      </c>
      <c r="F23" s="39">
        <v>1</v>
      </c>
      <c r="G23" s="39">
        <v>9</v>
      </c>
    </row>
    <row r="24" spans="1:7" x14ac:dyDescent="0.35">
      <c r="A24" s="38"/>
      <c r="B24" s="38" t="s">
        <v>106</v>
      </c>
      <c r="C24" s="39"/>
      <c r="D24" s="39">
        <v>137</v>
      </c>
      <c r="E24" s="39">
        <v>53</v>
      </c>
      <c r="F24" s="39">
        <v>31</v>
      </c>
      <c r="G24" s="39">
        <v>221</v>
      </c>
    </row>
  </sheetData>
  <autoFilter ref="A3:G24" xr:uid="{596FBD0A-199C-4F2B-AF47-1FC1ABB144CC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BBCE-7CCF-40FC-BE40-B4F964E4B596}">
  <dimension ref="A1:H20"/>
  <sheetViews>
    <sheetView topLeftCell="A7" zoomScale="115" zoomScaleNormal="115" workbookViewId="0">
      <selection activeCell="D6" sqref="D6"/>
    </sheetView>
  </sheetViews>
  <sheetFormatPr defaultRowHeight="14.5" x14ac:dyDescent="0.35"/>
  <cols>
    <col min="1" max="1" width="8.7265625" style="6"/>
    <col min="2" max="2" width="15.81640625" style="6" bestFit="1" customWidth="1"/>
    <col min="3" max="3" width="11.36328125" style="61" bestFit="1" customWidth="1"/>
    <col min="4" max="16384" width="8.7265625" style="6"/>
  </cols>
  <sheetData>
    <row r="1" spans="1:8" x14ac:dyDescent="0.35">
      <c r="A1" s="6" t="s">
        <v>146</v>
      </c>
    </row>
    <row r="2" spans="1:8" x14ac:dyDescent="0.35">
      <c r="A2" s="6" t="s">
        <v>147</v>
      </c>
    </row>
    <row r="3" spans="1:8" x14ac:dyDescent="0.35">
      <c r="A3" s="38" t="s">
        <v>79</v>
      </c>
      <c r="B3" s="38" t="s">
        <v>107</v>
      </c>
      <c r="C3" s="39" t="s">
        <v>208</v>
      </c>
      <c r="D3" s="38" t="s">
        <v>135</v>
      </c>
      <c r="E3" s="38" t="s">
        <v>136</v>
      </c>
      <c r="F3" s="38" t="s">
        <v>148</v>
      </c>
      <c r="G3" s="38" t="s">
        <v>137</v>
      </c>
      <c r="H3" s="38" t="s">
        <v>106</v>
      </c>
    </row>
    <row r="4" spans="1:8" x14ac:dyDescent="0.35">
      <c r="A4" s="39">
        <v>1</v>
      </c>
      <c r="B4" s="38" t="s">
        <v>53</v>
      </c>
      <c r="C4" s="62" t="s">
        <v>210</v>
      </c>
      <c r="D4" s="39">
        <v>4</v>
      </c>
      <c r="E4" s="39">
        <v>2</v>
      </c>
      <c r="F4" s="39"/>
      <c r="G4" s="39">
        <v>2</v>
      </c>
      <c r="H4" s="39">
        <v>8</v>
      </c>
    </row>
    <row r="5" spans="1:8" x14ac:dyDescent="0.35">
      <c r="A5" s="39">
        <v>2</v>
      </c>
      <c r="B5" s="38" t="s">
        <v>138</v>
      </c>
      <c r="C5" s="62" t="s">
        <v>210</v>
      </c>
      <c r="D5" s="39">
        <v>7</v>
      </c>
      <c r="E5" s="39">
        <v>2</v>
      </c>
      <c r="F5" s="39"/>
      <c r="G5" s="39">
        <v>2</v>
      </c>
      <c r="H5" s="39">
        <v>11</v>
      </c>
    </row>
    <row r="6" spans="1:8" x14ac:dyDescent="0.35">
      <c r="A6" s="39">
        <v>3</v>
      </c>
      <c r="B6" s="38" t="s">
        <v>41</v>
      </c>
      <c r="C6" s="39" t="s">
        <v>209</v>
      </c>
      <c r="D6" s="39">
        <v>10</v>
      </c>
      <c r="E6" s="39">
        <v>4</v>
      </c>
      <c r="F6" s="39"/>
      <c r="G6" s="39">
        <v>4</v>
      </c>
      <c r="H6" s="39">
        <v>18</v>
      </c>
    </row>
    <row r="7" spans="1:8" x14ac:dyDescent="0.35">
      <c r="A7" s="39">
        <v>4</v>
      </c>
      <c r="B7" s="38" t="s">
        <v>44</v>
      </c>
      <c r="C7" s="62" t="s">
        <v>210</v>
      </c>
      <c r="D7" s="39">
        <v>12</v>
      </c>
      <c r="E7" s="39">
        <v>5</v>
      </c>
      <c r="F7" s="39"/>
      <c r="G7" s="39">
        <v>4</v>
      </c>
      <c r="H7" s="39">
        <v>21</v>
      </c>
    </row>
    <row r="8" spans="1:8" x14ac:dyDescent="0.35">
      <c r="A8" s="39">
        <v>5</v>
      </c>
      <c r="B8" s="38" t="s">
        <v>139</v>
      </c>
      <c r="C8" s="62" t="s">
        <v>210</v>
      </c>
      <c r="D8" s="39">
        <v>4</v>
      </c>
      <c r="E8" s="39">
        <v>1</v>
      </c>
      <c r="F8" s="39"/>
      <c r="G8" s="39">
        <v>2</v>
      </c>
      <c r="H8" s="39">
        <v>7</v>
      </c>
    </row>
    <row r="9" spans="1:8" x14ac:dyDescent="0.35">
      <c r="A9" s="39">
        <v>6</v>
      </c>
      <c r="B9" s="38" t="s">
        <v>140</v>
      </c>
      <c r="C9" s="62" t="s">
        <v>210</v>
      </c>
      <c r="D9" s="39">
        <v>3</v>
      </c>
      <c r="E9" s="39">
        <v>1</v>
      </c>
      <c r="F9" s="39"/>
      <c r="G9" s="39">
        <v>1</v>
      </c>
      <c r="H9" s="39">
        <v>5</v>
      </c>
    </row>
    <row r="10" spans="1:8" x14ac:dyDescent="0.35">
      <c r="A10" s="39">
        <v>7</v>
      </c>
      <c r="B10" s="38" t="s">
        <v>47</v>
      </c>
      <c r="C10" s="62" t="s">
        <v>210</v>
      </c>
      <c r="D10" s="39">
        <v>8</v>
      </c>
      <c r="E10" s="39">
        <v>2</v>
      </c>
      <c r="F10" s="39"/>
      <c r="G10" s="39">
        <v>6</v>
      </c>
      <c r="H10" s="39">
        <v>16</v>
      </c>
    </row>
    <row r="11" spans="1:8" x14ac:dyDescent="0.35">
      <c r="A11" s="39">
        <v>8</v>
      </c>
      <c r="B11" s="38" t="s">
        <v>45</v>
      </c>
      <c r="C11" s="62" t="s">
        <v>210</v>
      </c>
      <c r="D11" s="39">
        <v>8</v>
      </c>
      <c r="E11" s="39">
        <v>2</v>
      </c>
      <c r="F11" s="39"/>
      <c r="G11" s="39">
        <v>4</v>
      </c>
      <c r="H11" s="39">
        <v>14</v>
      </c>
    </row>
    <row r="12" spans="1:8" x14ac:dyDescent="0.35">
      <c r="A12" s="39">
        <v>9</v>
      </c>
      <c r="B12" s="38" t="s">
        <v>49</v>
      </c>
      <c r="C12" s="62" t="s">
        <v>210</v>
      </c>
      <c r="D12" s="39">
        <v>12</v>
      </c>
      <c r="E12" s="39">
        <v>4</v>
      </c>
      <c r="F12" s="39">
        <v>1</v>
      </c>
      <c r="G12" s="39">
        <v>4</v>
      </c>
      <c r="H12" s="39">
        <v>21</v>
      </c>
    </row>
    <row r="13" spans="1:8" x14ac:dyDescent="0.35">
      <c r="A13" s="39">
        <v>10</v>
      </c>
      <c r="B13" s="38" t="s">
        <v>142</v>
      </c>
      <c r="C13" s="62" t="s">
        <v>210</v>
      </c>
      <c r="D13" s="39">
        <v>4</v>
      </c>
      <c r="E13" s="39">
        <v>2</v>
      </c>
      <c r="F13" s="39"/>
      <c r="G13" s="39">
        <v>2</v>
      </c>
      <c r="H13" s="39">
        <v>8</v>
      </c>
    </row>
    <row r="14" spans="1:8" x14ac:dyDescent="0.35">
      <c r="A14" s="39">
        <v>11</v>
      </c>
      <c r="B14" s="38" t="s">
        <v>143</v>
      </c>
      <c r="C14" s="62" t="s">
        <v>210</v>
      </c>
      <c r="D14" s="39">
        <v>4</v>
      </c>
      <c r="E14" s="39">
        <v>1</v>
      </c>
      <c r="F14" s="39"/>
      <c r="G14" s="39">
        <v>2</v>
      </c>
      <c r="H14" s="39">
        <v>7</v>
      </c>
    </row>
    <row r="15" spans="1:8" x14ac:dyDescent="0.35">
      <c r="A15" s="39">
        <v>12</v>
      </c>
      <c r="B15" s="38" t="s">
        <v>43</v>
      </c>
      <c r="C15" s="62" t="s">
        <v>210</v>
      </c>
      <c r="D15" s="39">
        <v>10</v>
      </c>
      <c r="E15" s="39">
        <v>5</v>
      </c>
      <c r="F15" s="39"/>
      <c r="G15" s="39">
        <v>4</v>
      </c>
      <c r="H15" s="39">
        <v>19</v>
      </c>
    </row>
    <row r="16" spans="1:8" x14ac:dyDescent="0.35">
      <c r="A16" s="39">
        <v>13</v>
      </c>
      <c r="B16" s="38" t="s">
        <v>42</v>
      </c>
      <c r="C16" s="39" t="s">
        <v>209</v>
      </c>
      <c r="D16" s="39">
        <v>9</v>
      </c>
      <c r="E16" s="39">
        <v>4</v>
      </c>
      <c r="F16" s="39"/>
      <c r="G16" s="39">
        <v>2</v>
      </c>
      <c r="H16" s="39">
        <v>15</v>
      </c>
    </row>
    <row r="17" spans="1:8" x14ac:dyDescent="0.35">
      <c r="A17" s="39">
        <v>14</v>
      </c>
      <c r="B17" s="38" t="s">
        <v>144</v>
      </c>
      <c r="C17" s="39" t="s">
        <v>209</v>
      </c>
      <c r="D17" s="39">
        <v>8</v>
      </c>
      <c r="E17" s="39">
        <v>3</v>
      </c>
      <c r="F17" s="39"/>
      <c r="G17" s="39">
        <v>3</v>
      </c>
      <c r="H17" s="39">
        <v>14</v>
      </c>
    </row>
    <row r="18" spans="1:8" x14ac:dyDescent="0.35">
      <c r="A18" s="39">
        <v>15</v>
      </c>
      <c r="B18" s="38" t="s">
        <v>149</v>
      </c>
      <c r="C18" s="62" t="s">
        <v>210</v>
      </c>
      <c r="D18" s="39">
        <v>5</v>
      </c>
      <c r="E18" s="39">
        <v>2</v>
      </c>
      <c r="F18" s="39"/>
      <c r="G18" s="39">
        <v>2</v>
      </c>
      <c r="H18" s="39">
        <v>9</v>
      </c>
    </row>
    <row r="19" spans="1:8" x14ac:dyDescent="0.35">
      <c r="A19" s="39">
        <v>16</v>
      </c>
      <c r="B19" s="38" t="s">
        <v>46</v>
      </c>
      <c r="C19" s="62" t="s">
        <v>210</v>
      </c>
      <c r="D19" s="39">
        <v>8</v>
      </c>
      <c r="E19" s="39">
        <v>2</v>
      </c>
      <c r="F19" s="39"/>
      <c r="G19" s="39">
        <v>4</v>
      </c>
      <c r="H19" s="39">
        <v>14</v>
      </c>
    </row>
    <row r="20" spans="1:8" x14ac:dyDescent="0.35">
      <c r="A20" s="38"/>
      <c r="B20" s="38" t="s">
        <v>106</v>
      </c>
      <c r="C20" s="39"/>
      <c r="D20" s="39">
        <v>116</v>
      </c>
      <c r="E20" s="39">
        <v>42</v>
      </c>
      <c r="F20" s="39">
        <v>1</v>
      </c>
      <c r="G20" s="39">
        <v>48</v>
      </c>
      <c r="H20" s="39">
        <v>207</v>
      </c>
    </row>
  </sheetData>
  <autoFilter ref="A3:H20" xr:uid="{E83CBBCE-7CCF-40FC-BE40-B4F964E4B596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6483-AED5-4B1E-9637-4B5C3CCD7C3F}">
  <dimension ref="A1:Q19"/>
  <sheetViews>
    <sheetView topLeftCell="A7" workbookViewId="0">
      <selection activeCell="D12" sqref="D12"/>
    </sheetView>
  </sheetViews>
  <sheetFormatPr defaultRowHeight="14.5" x14ac:dyDescent="0.35"/>
  <cols>
    <col min="1" max="1" width="8.7265625" style="6"/>
    <col min="2" max="2" width="26.54296875" style="6" bestFit="1" customWidth="1"/>
    <col min="3" max="3" width="12.26953125" style="61" bestFit="1" customWidth="1"/>
    <col min="4" max="16384" width="8.7265625" style="6"/>
  </cols>
  <sheetData>
    <row r="1" spans="1:17" x14ac:dyDescent="0.35">
      <c r="B1" s="6" t="s">
        <v>150</v>
      </c>
    </row>
    <row r="2" spans="1:17" x14ac:dyDescent="0.35">
      <c r="B2" s="6" t="s">
        <v>151</v>
      </c>
      <c r="I2" s="6" t="s">
        <v>152</v>
      </c>
    </row>
    <row r="3" spans="1:17" x14ac:dyDescent="0.35">
      <c r="B3" s="6" t="s">
        <v>100</v>
      </c>
      <c r="D3" s="6" t="s">
        <v>101</v>
      </c>
    </row>
    <row r="4" spans="1:17" x14ac:dyDescent="0.35">
      <c r="D4" s="6" t="s">
        <v>102</v>
      </c>
      <c r="J4" s="6" t="s">
        <v>103</v>
      </c>
      <c r="K4" s="6" t="s">
        <v>104</v>
      </c>
      <c r="P4" s="6" t="s">
        <v>105</v>
      </c>
      <c r="Q4" s="6" t="s">
        <v>106</v>
      </c>
    </row>
    <row r="5" spans="1:17" x14ac:dyDescent="0.35">
      <c r="A5" s="41" t="s">
        <v>153</v>
      </c>
      <c r="B5" s="38" t="s">
        <v>107</v>
      </c>
      <c r="C5" s="39" t="s">
        <v>211</v>
      </c>
      <c r="D5" s="38" t="s">
        <v>108</v>
      </c>
      <c r="E5" s="38" t="s">
        <v>109</v>
      </c>
      <c r="F5" s="38" t="s">
        <v>154</v>
      </c>
      <c r="G5" s="38" t="s">
        <v>155</v>
      </c>
      <c r="H5" s="38" t="s">
        <v>156</v>
      </c>
      <c r="I5" s="38" t="s">
        <v>157</v>
      </c>
      <c r="J5" s="38"/>
      <c r="K5" s="38" t="s">
        <v>108</v>
      </c>
      <c r="L5" s="38" t="s">
        <v>109</v>
      </c>
      <c r="M5" s="38" t="s">
        <v>155</v>
      </c>
      <c r="N5" s="38" t="s">
        <v>156</v>
      </c>
      <c r="O5" s="38" t="s">
        <v>157</v>
      </c>
      <c r="P5" s="38"/>
      <c r="Q5" s="38"/>
    </row>
    <row r="6" spans="1:17" ht="18.5" x14ac:dyDescent="0.35">
      <c r="A6" s="1">
        <v>1</v>
      </c>
      <c r="B6" s="38" t="s">
        <v>158</v>
      </c>
      <c r="C6" s="62" t="s">
        <v>210</v>
      </c>
      <c r="D6" s="39"/>
      <c r="E6" s="39"/>
      <c r="F6" s="39"/>
      <c r="G6" s="39"/>
      <c r="H6" s="39"/>
      <c r="I6" s="39"/>
      <c r="J6" s="39"/>
      <c r="K6" s="39">
        <v>1</v>
      </c>
      <c r="L6" s="39">
        <v>1</v>
      </c>
      <c r="M6" s="39"/>
      <c r="N6" s="39">
        <v>1</v>
      </c>
      <c r="O6" s="39"/>
      <c r="P6" s="39">
        <v>3</v>
      </c>
      <c r="Q6" s="39">
        <v>3</v>
      </c>
    </row>
    <row r="7" spans="1:17" ht="18.5" x14ac:dyDescent="0.35">
      <c r="A7" s="1">
        <v>2</v>
      </c>
      <c r="B7" s="38" t="s">
        <v>115</v>
      </c>
      <c r="C7" s="62" t="s">
        <v>210</v>
      </c>
      <c r="D7" s="39">
        <v>3</v>
      </c>
      <c r="E7" s="39">
        <v>1</v>
      </c>
      <c r="F7" s="39"/>
      <c r="G7" s="39"/>
      <c r="H7" s="39">
        <v>1</v>
      </c>
      <c r="I7" s="39"/>
      <c r="J7" s="39">
        <v>5</v>
      </c>
      <c r="K7" s="39">
        <v>3</v>
      </c>
      <c r="L7" s="39">
        <v>2</v>
      </c>
      <c r="M7" s="39"/>
      <c r="N7" s="39">
        <v>1</v>
      </c>
      <c r="O7" s="39">
        <v>3</v>
      </c>
      <c r="P7" s="39">
        <v>9</v>
      </c>
      <c r="Q7" s="39">
        <v>14</v>
      </c>
    </row>
    <row r="8" spans="1:17" ht="18.5" x14ac:dyDescent="0.35">
      <c r="A8" s="1">
        <v>3</v>
      </c>
      <c r="B8" s="38" t="s">
        <v>117</v>
      </c>
      <c r="C8" s="62" t="s">
        <v>210</v>
      </c>
      <c r="D8" s="39">
        <v>2</v>
      </c>
      <c r="E8" s="39">
        <v>2</v>
      </c>
      <c r="F8" s="39"/>
      <c r="G8" s="39"/>
      <c r="H8" s="39">
        <v>1</v>
      </c>
      <c r="I8" s="39"/>
      <c r="J8" s="39">
        <v>5</v>
      </c>
      <c r="K8" s="39">
        <v>3</v>
      </c>
      <c r="L8" s="39">
        <v>2</v>
      </c>
      <c r="M8" s="39"/>
      <c r="N8" s="39">
        <v>1</v>
      </c>
      <c r="O8" s="39"/>
      <c r="P8" s="39">
        <v>6</v>
      </c>
      <c r="Q8" s="39">
        <v>11</v>
      </c>
    </row>
    <row r="9" spans="1:17" ht="18.5" x14ac:dyDescent="0.35">
      <c r="A9" s="1">
        <v>4</v>
      </c>
      <c r="B9" s="38" t="s">
        <v>118</v>
      </c>
      <c r="C9" s="62" t="s">
        <v>210</v>
      </c>
      <c r="D9" s="39">
        <v>1</v>
      </c>
      <c r="E9" s="39">
        <v>1</v>
      </c>
      <c r="F9" s="39"/>
      <c r="G9" s="39"/>
      <c r="H9" s="39"/>
      <c r="I9" s="39"/>
      <c r="J9" s="39">
        <v>2</v>
      </c>
      <c r="K9" s="39">
        <v>2</v>
      </c>
      <c r="L9" s="39">
        <v>1</v>
      </c>
      <c r="M9" s="39"/>
      <c r="N9" s="39"/>
      <c r="O9" s="39">
        <v>1</v>
      </c>
      <c r="P9" s="39">
        <v>4</v>
      </c>
      <c r="Q9" s="39">
        <v>6</v>
      </c>
    </row>
    <row r="10" spans="1:17" ht="18.5" x14ac:dyDescent="0.35">
      <c r="A10" s="1">
        <v>5</v>
      </c>
      <c r="B10" s="38" t="s">
        <v>121</v>
      </c>
      <c r="C10" s="62" t="s">
        <v>210</v>
      </c>
      <c r="D10" s="39"/>
      <c r="E10" s="39"/>
      <c r="F10" s="39"/>
      <c r="G10" s="39"/>
      <c r="H10" s="39"/>
      <c r="I10" s="39"/>
      <c r="J10" s="39"/>
      <c r="K10" s="39">
        <v>2</v>
      </c>
      <c r="L10" s="39">
        <v>1</v>
      </c>
      <c r="M10" s="39"/>
      <c r="N10" s="39"/>
      <c r="O10" s="39"/>
      <c r="P10" s="39">
        <v>3</v>
      </c>
      <c r="Q10" s="39">
        <v>3</v>
      </c>
    </row>
    <row r="11" spans="1:17" ht="18.5" x14ac:dyDescent="0.35">
      <c r="A11" s="1">
        <v>6</v>
      </c>
      <c r="B11" s="38" t="s">
        <v>122</v>
      </c>
      <c r="C11" s="62" t="s">
        <v>210</v>
      </c>
      <c r="D11" s="39">
        <v>1</v>
      </c>
      <c r="E11" s="39">
        <v>1</v>
      </c>
      <c r="F11" s="39"/>
      <c r="G11" s="39"/>
      <c r="H11" s="39"/>
      <c r="I11" s="39"/>
      <c r="J11" s="39">
        <v>2</v>
      </c>
      <c r="K11" s="39">
        <v>2</v>
      </c>
      <c r="L11" s="39">
        <v>1</v>
      </c>
      <c r="M11" s="39"/>
      <c r="N11" s="39"/>
      <c r="O11" s="39"/>
      <c r="P11" s="39">
        <v>3</v>
      </c>
      <c r="Q11" s="39">
        <v>5</v>
      </c>
    </row>
    <row r="12" spans="1:17" ht="18.5" x14ac:dyDescent="0.35">
      <c r="A12" s="1">
        <v>7</v>
      </c>
      <c r="B12" s="38" t="s">
        <v>159</v>
      </c>
      <c r="C12" s="62" t="s">
        <v>210</v>
      </c>
      <c r="D12" s="39"/>
      <c r="E12" s="39"/>
      <c r="F12" s="39"/>
      <c r="G12" s="39"/>
      <c r="H12" s="39"/>
      <c r="I12" s="39"/>
      <c r="J12" s="39"/>
      <c r="K12" s="39">
        <v>1</v>
      </c>
      <c r="L12" s="39">
        <v>1</v>
      </c>
      <c r="M12" s="39"/>
      <c r="N12" s="39"/>
      <c r="O12" s="39"/>
      <c r="P12" s="39">
        <v>2</v>
      </c>
      <c r="Q12" s="39">
        <v>2</v>
      </c>
    </row>
    <row r="13" spans="1:17" ht="18.5" x14ac:dyDescent="0.35">
      <c r="A13" s="1">
        <v>8</v>
      </c>
      <c r="B13" s="38" t="s">
        <v>127</v>
      </c>
      <c r="C13" s="62" t="s">
        <v>210</v>
      </c>
      <c r="D13" s="39">
        <v>3</v>
      </c>
      <c r="E13" s="39">
        <v>1</v>
      </c>
      <c r="F13" s="39"/>
      <c r="G13" s="39"/>
      <c r="H13" s="39"/>
      <c r="I13" s="39"/>
      <c r="J13" s="39">
        <v>4</v>
      </c>
      <c r="K13" s="39">
        <v>3</v>
      </c>
      <c r="L13" s="39">
        <v>1</v>
      </c>
      <c r="M13" s="39"/>
      <c r="N13" s="39"/>
      <c r="O13" s="39"/>
      <c r="P13" s="39">
        <v>4</v>
      </c>
      <c r="Q13" s="39">
        <v>8</v>
      </c>
    </row>
    <row r="14" spans="1:17" ht="18.5" x14ac:dyDescent="0.35">
      <c r="A14" s="1">
        <v>9</v>
      </c>
      <c r="B14" s="38" t="s">
        <v>128</v>
      </c>
      <c r="C14" s="39" t="s">
        <v>209</v>
      </c>
      <c r="D14" s="39">
        <v>2</v>
      </c>
      <c r="E14" s="39">
        <v>1</v>
      </c>
      <c r="F14" s="39"/>
      <c r="G14" s="39"/>
      <c r="H14" s="39"/>
      <c r="I14" s="39"/>
      <c r="J14" s="39">
        <v>3</v>
      </c>
      <c r="K14" s="39">
        <v>2</v>
      </c>
      <c r="L14" s="39">
        <v>1</v>
      </c>
      <c r="M14" s="39"/>
      <c r="N14" s="39">
        <v>1</v>
      </c>
      <c r="O14" s="39"/>
      <c r="P14" s="39">
        <v>4</v>
      </c>
      <c r="Q14" s="39">
        <v>7</v>
      </c>
    </row>
    <row r="15" spans="1:17" ht="18.5" x14ac:dyDescent="0.35">
      <c r="A15" s="1">
        <v>10</v>
      </c>
      <c r="B15" s="38" t="s">
        <v>160</v>
      </c>
      <c r="C15" s="39" t="s">
        <v>209</v>
      </c>
      <c r="D15" s="39"/>
      <c r="E15" s="39"/>
      <c r="F15" s="39"/>
      <c r="G15" s="39"/>
      <c r="H15" s="39"/>
      <c r="I15" s="39"/>
      <c r="J15" s="39"/>
      <c r="K15" s="39">
        <v>2</v>
      </c>
      <c r="L15" s="39">
        <v>1</v>
      </c>
      <c r="M15" s="39"/>
      <c r="N15" s="39">
        <v>1</v>
      </c>
      <c r="O15" s="39"/>
      <c r="P15" s="39">
        <v>4</v>
      </c>
      <c r="Q15" s="39">
        <v>4</v>
      </c>
    </row>
    <row r="16" spans="1:17" ht="18.5" x14ac:dyDescent="0.35">
      <c r="A16" s="1">
        <v>11</v>
      </c>
      <c r="B16" s="38" t="s">
        <v>132</v>
      </c>
      <c r="C16" s="62" t="s">
        <v>210</v>
      </c>
      <c r="D16" s="39"/>
      <c r="E16" s="39"/>
      <c r="F16" s="39">
        <v>1</v>
      </c>
      <c r="G16" s="39"/>
      <c r="H16" s="39"/>
      <c r="I16" s="39"/>
      <c r="J16" s="39">
        <v>1</v>
      </c>
      <c r="K16" s="39">
        <v>2</v>
      </c>
      <c r="L16" s="39">
        <v>1</v>
      </c>
      <c r="M16" s="39"/>
      <c r="N16" s="39"/>
      <c r="O16" s="39">
        <v>1</v>
      </c>
      <c r="P16" s="39">
        <v>4</v>
      </c>
      <c r="Q16" s="39">
        <v>5</v>
      </c>
    </row>
    <row r="17" spans="1:17" ht="18.5" x14ac:dyDescent="0.35">
      <c r="A17" s="1">
        <v>12</v>
      </c>
      <c r="B17" s="38" t="s">
        <v>161</v>
      </c>
      <c r="C17" s="39" t="s">
        <v>209</v>
      </c>
      <c r="D17" s="39"/>
      <c r="E17" s="39"/>
      <c r="F17" s="39"/>
      <c r="G17" s="39"/>
      <c r="H17" s="39"/>
      <c r="I17" s="39"/>
      <c r="J17" s="39"/>
      <c r="K17" s="39">
        <v>3</v>
      </c>
      <c r="L17" s="39">
        <v>2</v>
      </c>
      <c r="M17" s="39"/>
      <c r="N17" s="39">
        <v>1</v>
      </c>
      <c r="O17" s="39"/>
      <c r="P17" s="39">
        <v>6</v>
      </c>
      <c r="Q17" s="39">
        <v>6</v>
      </c>
    </row>
    <row r="18" spans="1:17" ht="18.5" x14ac:dyDescent="0.35">
      <c r="A18" s="1">
        <v>13</v>
      </c>
      <c r="B18" s="38" t="s">
        <v>123</v>
      </c>
      <c r="C18" s="62" t="s">
        <v>210</v>
      </c>
      <c r="D18" s="39"/>
      <c r="E18" s="39"/>
      <c r="F18" s="39"/>
      <c r="G18" s="39">
        <v>1</v>
      </c>
      <c r="H18" s="39"/>
      <c r="I18" s="39">
        <v>7</v>
      </c>
      <c r="J18" s="39">
        <v>8</v>
      </c>
      <c r="K18" s="39"/>
      <c r="L18" s="39"/>
      <c r="M18" s="39">
        <v>4</v>
      </c>
      <c r="N18" s="39"/>
      <c r="O18" s="39">
        <v>12</v>
      </c>
      <c r="P18" s="39">
        <v>16</v>
      </c>
      <c r="Q18" s="39">
        <v>24</v>
      </c>
    </row>
    <row r="19" spans="1:17" x14ac:dyDescent="0.35">
      <c r="A19" s="38"/>
      <c r="B19" s="38" t="s">
        <v>106</v>
      </c>
      <c r="C19" s="39"/>
      <c r="D19" s="39">
        <v>12</v>
      </c>
      <c r="E19" s="39">
        <v>7</v>
      </c>
      <c r="F19" s="39">
        <v>1</v>
      </c>
      <c r="G19" s="39">
        <v>1</v>
      </c>
      <c r="H19" s="39">
        <v>2</v>
      </c>
      <c r="I19" s="39">
        <v>7</v>
      </c>
      <c r="J19" s="39">
        <v>30</v>
      </c>
      <c r="K19" s="39">
        <v>26</v>
      </c>
      <c r="L19" s="39">
        <v>15</v>
      </c>
      <c r="M19" s="39">
        <v>4</v>
      </c>
      <c r="N19" s="39">
        <v>6</v>
      </c>
      <c r="O19" s="39">
        <v>17</v>
      </c>
      <c r="P19" s="39">
        <v>68</v>
      </c>
      <c r="Q19" s="39">
        <v>98</v>
      </c>
    </row>
  </sheetData>
  <autoFilter ref="A5:Q19" xr:uid="{A78A6483-AED5-4B1E-9637-4B5C3CCD7C3F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2821-03A7-4DBC-B29E-D538F2ADCF45}">
  <dimension ref="A1:F18"/>
  <sheetViews>
    <sheetView workbookViewId="0">
      <selection activeCell="C5" sqref="C5:C17"/>
    </sheetView>
  </sheetViews>
  <sheetFormatPr defaultRowHeight="14.5" x14ac:dyDescent="0.35"/>
  <cols>
    <col min="1" max="1" width="8.7265625" style="6"/>
    <col min="2" max="2" width="18.26953125" style="6" bestFit="1" customWidth="1"/>
    <col min="3" max="3" width="12.26953125" style="6" bestFit="1" customWidth="1"/>
    <col min="4" max="16384" width="8.7265625" style="6"/>
  </cols>
  <sheetData>
    <row r="1" spans="1:6" x14ac:dyDescent="0.35">
      <c r="A1" s="6" t="s">
        <v>168</v>
      </c>
    </row>
    <row r="2" spans="1:6" x14ac:dyDescent="0.35">
      <c r="A2" s="6" t="s">
        <v>151</v>
      </c>
      <c r="D2" s="6" t="s">
        <v>169</v>
      </c>
    </row>
    <row r="3" spans="1:6" x14ac:dyDescent="0.35">
      <c r="B3" s="6" t="s">
        <v>100</v>
      </c>
      <c r="D3" s="6" t="s">
        <v>101</v>
      </c>
    </row>
    <row r="4" spans="1:6" x14ac:dyDescent="0.35">
      <c r="A4" s="38" t="s">
        <v>0</v>
      </c>
      <c r="B4" s="38" t="s">
        <v>107</v>
      </c>
      <c r="C4" s="38" t="s">
        <v>211</v>
      </c>
      <c r="D4" s="38" t="s">
        <v>108</v>
      </c>
      <c r="E4" s="38" t="s">
        <v>109</v>
      </c>
      <c r="F4" s="38" t="s">
        <v>106</v>
      </c>
    </row>
    <row r="5" spans="1:6" x14ac:dyDescent="0.35">
      <c r="A5" s="39">
        <v>1</v>
      </c>
      <c r="B5" s="38" t="s">
        <v>170</v>
      </c>
      <c r="C5" s="62" t="s">
        <v>210</v>
      </c>
      <c r="D5" s="39">
        <v>2</v>
      </c>
      <c r="E5" s="39">
        <v>1</v>
      </c>
      <c r="F5" s="39">
        <v>3</v>
      </c>
    </row>
    <row r="6" spans="1:6" x14ac:dyDescent="0.35">
      <c r="A6" s="39">
        <v>2</v>
      </c>
      <c r="B6" s="38" t="s">
        <v>163</v>
      </c>
      <c r="C6" s="62" t="s">
        <v>210</v>
      </c>
      <c r="D6" s="39">
        <v>2</v>
      </c>
      <c r="E6" s="39">
        <v>1</v>
      </c>
      <c r="F6" s="39">
        <v>3</v>
      </c>
    </row>
    <row r="7" spans="1:6" x14ac:dyDescent="0.35">
      <c r="A7" s="39">
        <v>3</v>
      </c>
      <c r="B7" s="38" t="s">
        <v>164</v>
      </c>
      <c r="C7" s="62" t="s">
        <v>210</v>
      </c>
      <c r="D7" s="39">
        <v>1</v>
      </c>
      <c r="E7" s="39">
        <v>1</v>
      </c>
      <c r="F7" s="39">
        <v>2</v>
      </c>
    </row>
    <row r="8" spans="1:6" x14ac:dyDescent="0.35">
      <c r="A8" s="39">
        <v>4</v>
      </c>
      <c r="B8" s="38" t="s">
        <v>115</v>
      </c>
      <c r="C8" s="39" t="s">
        <v>209</v>
      </c>
      <c r="D8" s="39">
        <v>4</v>
      </c>
      <c r="E8" s="39">
        <v>2</v>
      </c>
      <c r="F8" s="39">
        <v>6</v>
      </c>
    </row>
    <row r="9" spans="1:6" x14ac:dyDescent="0.35">
      <c r="A9" s="39">
        <v>5</v>
      </c>
      <c r="B9" s="38" t="s">
        <v>117</v>
      </c>
      <c r="C9" s="62" t="s">
        <v>210</v>
      </c>
      <c r="D9" s="39">
        <v>4</v>
      </c>
      <c r="E9" s="39">
        <v>2</v>
      </c>
      <c r="F9" s="39">
        <v>6</v>
      </c>
    </row>
    <row r="10" spans="1:6" x14ac:dyDescent="0.35">
      <c r="A10" s="39">
        <v>6</v>
      </c>
      <c r="B10" s="38" t="s">
        <v>119</v>
      </c>
      <c r="C10" s="62" t="s">
        <v>210</v>
      </c>
      <c r="D10" s="39">
        <v>3</v>
      </c>
      <c r="E10" s="39">
        <v>2</v>
      </c>
      <c r="F10" s="39">
        <v>5</v>
      </c>
    </row>
    <row r="11" spans="1:6" x14ac:dyDescent="0.35">
      <c r="A11" s="39">
        <v>7</v>
      </c>
      <c r="B11" s="38" t="s">
        <v>122</v>
      </c>
      <c r="C11" s="39" t="s">
        <v>209</v>
      </c>
      <c r="D11" s="39">
        <v>4</v>
      </c>
      <c r="E11" s="39">
        <v>2</v>
      </c>
      <c r="F11" s="39">
        <v>6</v>
      </c>
    </row>
    <row r="12" spans="1:6" x14ac:dyDescent="0.35">
      <c r="A12" s="39">
        <v>8</v>
      </c>
      <c r="B12" s="38" t="s">
        <v>123</v>
      </c>
      <c r="C12" s="62" t="s">
        <v>210</v>
      </c>
      <c r="D12" s="39">
        <v>4</v>
      </c>
      <c r="E12" s="39">
        <v>2</v>
      </c>
      <c r="F12" s="39">
        <v>6</v>
      </c>
    </row>
    <row r="13" spans="1:6" x14ac:dyDescent="0.35">
      <c r="A13" s="39">
        <v>9</v>
      </c>
      <c r="B13" s="38" t="s">
        <v>124</v>
      </c>
      <c r="C13" s="62" t="s">
        <v>210</v>
      </c>
      <c r="D13" s="39">
        <v>4</v>
      </c>
      <c r="E13" s="39">
        <v>2</v>
      </c>
      <c r="F13" s="39">
        <v>6</v>
      </c>
    </row>
    <row r="14" spans="1:6" x14ac:dyDescent="0.35">
      <c r="A14" s="39">
        <v>10</v>
      </c>
      <c r="B14" s="38" t="s">
        <v>125</v>
      </c>
      <c r="C14" s="62" t="s">
        <v>210</v>
      </c>
      <c r="D14" s="39">
        <v>2</v>
      </c>
      <c r="E14" s="39">
        <v>1</v>
      </c>
      <c r="F14" s="39">
        <v>3</v>
      </c>
    </row>
    <row r="15" spans="1:6" x14ac:dyDescent="0.35">
      <c r="A15" s="39">
        <v>11</v>
      </c>
      <c r="B15" s="38" t="s">
        <v>126</v>
      </c>
      <c r="C15" s="62" t="s">
        <v>210</v>
      </c>
      <c r="D15" s="39">
        <v>4</v>
      </c>
      <c r="E15" s="39">
        <v>2</v>
      </c>
      <c r="F15" s="39">
        <v>6</v>
      </c>
    </row>
    <row r="16" spans="1:6" x14ac:dyDescent="0.35">
      <c r="A16" s="39">
        <v>12</v>
      </c>
      <c r="B16" s="38" t="s">
        <v>127</v>
      </c>
      <c r="C16" s="62" t="s">
        <v>210</v>
      </c>
      <c r="D16" s="39">
        <v>4</v>
      </c>
      <c r="E16" s="39">
        <v>2</v>
      </c>
      <c r="F16" s="39">
        <v>6</v>
      </c>
    </row>
    <row r="17" spans="1:6" x14ac:dyDescent="0.35">
      <c r="A17" s="39">
        <v>13</v>
      </c>
      <c r="B17" s="38" t="s">
        <v>160</v>
      </c>
      <c r="C17" s="62" t="s">
        <v>210</v>
      </c>
      <c r="D17" s="39">
        <v>1</v>
      </c>
      <c r="E17" s="39">
        <v>1</v>
      </c>
      <c r="F17" s="39">
        <v>2</v>
      </c>
    </row>
    <row r="18" spans="1:6" x14ac:dyDescent="0.35">
      <c r="A18" s="39"/>
      <c r="B18" s="38" t="s">
        <v>106</v>
      </c>
      <c r="C18" s="38"/>
      <c r="D18" s="39">
        <v>39</v>
      </c>
      <c r="E18" s="39">
        <v>21</v>
      </c>
      <c r="F18" s="39">
        <v>60</v>
      </c>
    </row>
  </sheetData>
  <autoFilter ref="A4:F18" xr:uid="{E1BB2821-03A7-4DBC-B29E-D538F2ADCF45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B1FF-F2F3-442F-9ADB-09E4137DB1D8}">
  <dimension ref="A1:O28"/>
  <sheetViews>
    <sheetView zoomScale="85" zoomScaleNormal="85" workbookViewId="0">
      <selection activeCell="C12" sqref="C12"/>
    </sheetView>
  </sheetViews>
  <sheetFormatPr defaultRowHeight="14.5" x14ac:dyDescent="0.35"/>
  <cols>
    <col min="1" max="1" width="8.7265625" style="6"/>
    <col min="2" max="2" width="25.90625" style="6" bestFit="1" customWidth="1"/>
    <col min="3" max="3" width="12" style="61" bestFit="1" customWidth="1"/>
    <col min="4" max="16384" width="8.7265625" style="6"/>
  </cols>
  <sheetData>
    <row r="1" spans="1:15" x14ac:dyDescent="0.35">
      <c r="B1" s="6" t="s">
        <v>171</v>
      </c>
      <c r="J1" s="6" t="s">
        <v>172</v>
      </c>
    </row>
    <row r="2" spans="1:15" x14ac:dyDescent="0.35">
      <c r="B2" s="6" t="s">
        <v>173</v>
      </c>
    </row>
    <row r="3" spans="1:15" x14ac:dyDescent="0.35">
      <c r="B3" s="6" t="s">
        <v>100</v>
      </c>
      <c r="D3" s="6" t="s">
        <v>101</v>
      </c>
    </row>
    <row r="4" spans="1:15" x14ac:dyDescent="0.35">
      <c r="A4" s="38"/>
      <c r="B4" s="38"/>
      <c r="C4" s="39"/>
      <c r="D4" s="38" t="s">
        <v>108</v>
      </c>
      <c r="E4" s="38"/>
      <c r="F4" s="38" t="s">
        <v>174</v>
      </c>
      <c r="G4" s="38" t="s">
        <v>109</v>
      </c>
      <c r="H4" s="38"/>
      <c r="I4" s="38" t="s">
        <v>175</v>
      </c>
      <c r="J4" s="38" t="s">
        <v>154</v>
      </c>
      <c r="K4" s="38" t="s">
        <v>176</v>
      </c>
      <c r="L4" s="38" t="s">
        <v>156</v>
      </c>
      <c r="M4" s="38"/>
      <c r="N4" s="38" t="s">
        <v>177</v>
      </c>
      <c r="O4" s="38" t="s">
        <v>106</v>
      </c>
    </row>
    <row r="5" spans="1:15" x14ac:dyDescent="0.35">
      <c r="A5" s="38" t="s">
        <v>0</v>
      </c>
      <c r="B5" s="38" t="s">
        <v>107</v>
      </c>
      <c r="C5" s="39" t="s">
        <v>212</v>
      </c>
      <c r="D5" s="38" t="s">
        <v>102</v>
      </c>
      <c r="E5" s="38" t="s">
        <v>104</v>
      </c>
      <c r="F5" s="38"/>
      <c r="G5" s="38" t="s">
        <v>102</v>
      </c>
      <c r="H5" s="38" t="s">
        <v>104</v>
      </c>
      <c r="I5" s="38"/>
      <c r="J5" s="38" t="s">
        <v>102</v>
      </c>
      <c r="K5" s="38"/>
      <c r="L5" s="38" t="s">
        <v>102</v>
      </c>
      <c r="M5" s="38" t="s">
        <v>104</v>
      </c>
      <c r="N5" s="38"/>
      <c r="O5" s="38"/>
    </row>
    <row r="6" spans="1:15" x14ac:dyDescent="0.35">
      <c r="A6" s="39">
        <v>1</v>
      </c>
      <c r="B6" s="38" t="s">
        <v>113</v>
      </c>
      <c r="C6" s="39" t="s">
        <v>209</v>
      </c>
      <c r="D6" s="39">
        <v>3</v>
      </c>
      <c r="E6" s="39">
        <v>3</v>
      </c>
      <c r="F6" s="39">
        <v>6</v>
      </c>
      <c r="G6" s="39">
        <v>2</v>
      </c>
      <c r="H6" s="39">
        <v>2</v>
      </c>
      <c r="I6" s="39">
        <v>4</v>
      </c>
      <c r="J6" s="39"/>
      <c r="K6" s="39"/>
      <c r="L6" s="39">
        <v>1</v>
      </c>
      <c r="M6" s="39">
        <v>1</v>
      </c>
      <c r="N6" s="39">
        <v>2</v>
      </c>
      <c r="O6" s="39">
        <v>12</v>
      </c>
    </row>
    <row r="7" spans="1:15" x14ac:dyDescent="0.35">
      <c r="A7" s="39">
        <v>2</v>
      </c>
      <c r="B7" s="38" t="s">
        <v>170</v>
      </c>
      <c r="C7" s="39" t="s">
        <v>209</v>
      </c>
      <c r="D7" s="39">
        <v>1</v>
      </c>
      <c r="E7" s="39">
        <v>4</v>
      </c>
      <c r="F7" s="39">
        <v>5</v>
      </c>
      <c r="G7" s="39">
        <v>1</v>
      </c>
      <c r="H7" s="39">
        <v>1</v>
      </c>
      <c r="I7" s="39">
        <v>2</v>
      </c>
      <c r="J7" s="39"/>
      <c r="K7" s="39"/>
      <c r="L7" s="39"/>
      <c r="M7" s="39"/>
      <c r="N7" s="39"/>
      <c r="O7" s="39">
        <v>7</v>
      </c>
    </row>
    <row r="8" spans="1:15" x14ac:dyDescent="0.35">
      <c r="A8" s="39">
        <v>3</v>
      </c>
      <c r="B8" s="38" t="s">
        <v>158</v>
      </c>
      <c r="C8" s="62" t="s">
        <v>210</v>
      </c>
      <c r="D8" s="39">
        <v>2</v>
      </c>
      <c r="E8" s="39">
        <v>4</v>
      </c>
      <c r="F8" s="39">
        <v>6</v>
      </c>
      <c r="G8" s="39">
        <v>1</v>
      </c>
      <c r="H8" s="39">
        <v>3</v>
      </c>
      <c r="I8" s="39">
        <v>4</v>
      </c>
      <c r="J8" s="39"/>
      <c r="K8" s="39"/>
      <c r="L8" s="39">
        <v>1</v>
      </c>
      <c r="M8" s="39">
        <v>1</v>
      </c>
      <c r="N8" s="39">
        <v>2</v>
      </c>
      <c r="O8" s="39">
        <v>12</v>
      </c>
    </row>
    <row r="9" spans="1:15" x14ac:dyDescent="0.35">
      <c r="A9" s="39">
        <v>4</v>
      </c>
      <c r="B9" s="38" t="s">
        <v>178</v>
      </c>
      <c r="C9" s="62" t="s">
        <v>210</v>
      </c>
      <c r="D9" s="39">
        <v>4</v>
      </c>
      <c r="E9" s="39">
        <v>4</v>
      </c>
      <c r="F9" s="39">
        <v>8</v>
      </c>
      <c r="G9" s="39">
        <v>1</v>
      </c>
      <c r="H9" s="39">
        <v>2</v>
      </c>
      <c r="I9" s="39">
        <v>3</v>
      </c>
      <c r="J9" s="39"/>
      <c r="K9" s="39"/>
      <c r="L9" s="39">
        <v>1</v>
      </c>
      <c r="M9" s="39">
        <v>1</v>
      </c>
      <c r="N9" s="39">
        <v>2</v>
      </c>
      <c r="O9" s="39">
        <v>13</v>
      </c>
    </row>
    <row r="10" spans="1:15" x14ac:dyDescent="0.35">
      <c r="A10" s="39">
        <v>5</v>
      </c>
      <c r="B10" s="38" t="s">
        <v>115</v>
      </c>
      <c r="C10" s="39" t="s">
        <v>209</v>
      </c>
      <c r="D10" s="39">
        <v>2</v>
      </c>
      <c r="E10" s="39">
        <v>2</v>
      </c>
      <c r="F10" s="39">
        <v>4</v>
      </c>
      <c r="G10" s="39">
        <v>1</v>
      </c>
      <c r="H10" s="39">
        <v>1</v>
      </c>
      <c r="I10" s="39">
        <v>2</v>
      </c>
      <c r="J10" s="39"/>
      <c r="K10" s="39"/>
      <c r="L10" s="39">
        <v>1</v>
      </c>
      <c r="M10" s="39">
        <v>1</v>
      </c>
      <c r="N10" s="39">
        <v>2</v>
      </c>
      <c r="O10" s="39">
        <v>8</v>
      </c>
    </row>
    <row r="11" spans="1:15" x14ac:dyDescent="0.35">
      <c r="A11" s="39">
        <v>6</v>
      </c>
      <c r="B11" s="38" t="s">
        <v>117</v>
      </c>
      <c r="C11" s="62" t="s">
        <v>210</v>
      </c>
      <c r="D11" s="39">
        <v>4</v>
      </c>
      <c r="E11" s="39">
        <v>4</v>
      </c>
      <c r="F11" s="39">
        <v>8</v>
      </c>
      <c r="G11" s="39">
        <v>2</v>
      </c>
      <c r="H11" s="39">
        <v>2</v>
      </c>
      <c r="I11" s="39">
        <v>4</v>
      </c>
      <c r="J11" s="39"/>
      <c r="K11" s="39"/>
      <c r="L11" s="39">
        <v>1</v>
      </c>
      <c r="M11" s="39">
        <v>1</v>
      </c>
      <c r="N11" s="39">
        <v>2</v>
      </c>
      <c r="O11" s="39">
        <v>14</v>
      </c>
    </row>
    <row r="12" spans="1:15" x14ac:dyDescent="0.35">
      <c r="A12" s="39">
        <v>7</v>
      </c>
      <c r="B12" s="38" t="s">
        <v>118</v>
      </c>
      <c r="C12" s="62" t="s">
        <v>210</v>
      </c>
      <c r="D12" s="39">
        <v>4</v>
      </c>
      <c r="E12" s="39">
        <v>4</v>
      </c>
      <c r="F12" s="39">
        <v>8</v>
      </c>
      <c r="G12" s="39">
        <v>1</v>
      </c>
      <c r="H12" s="39">
        <v>1</v>
      </c>
      <c r="I12" s="39">
        <v>2</v>
      </c>
      <c r="J12" s="39"/>
      <c r="K12" s="39"/>
      <c r="L12" s="39"/>
      <c r="M12" s="39"/>
      <c r="N12" s="39"/>
      <c r="O12" s="39">
        <v>10</v>
      </c>
    </row>
    <row r="13" spans="1:15" x14ac:dyDescent="0.35">
      <c r="A13" s="39">
        <v>8</v>
      </c>
      <c r="B13" s="38" t="s">
        <v>119</v>
      </c>
      <c r="C13" s="62" t="s">
        <v>210</v>
      </c>
      <c r="D13" s="39">
        <v>4</v>
      </c>
      <c r="E13" s="39">
        <v>4</v>
      </c>
      <c r="F13" s="39">
        <v>8</v>
      </c>
      <c r="G13" s="39">
        <v>2</v>
      </c>
      <c r="H13" s="39">
        <v>2</v>
      </c>
      <c r="I13" s="39">
        <v>4</v>
      </c>
      <c r="J13" s="39"/>
      <c r="K13" s="39"/>
      <c r="L13" s="39">
        <v>1</v>
      </c>
      <c r="M13" s="39">
        <v>1</v>
      </c>
      <c r="N13" s="39">
        <v>2</v>
      </c>
      <c r="O13" s="39">
        <v>14</v>
      </c>
    </row>
    <row r="14" spans="1:15" x14ac:dyDescent="0.35">
      <c r="A14" s="39">
        <v>9</v>
      </c>
      <c r="B14" s="38" t="s">
        <v>179</v>
      </c>
      <c r="C14" s="62" t="s">
        <v>210</v>
      </c>
      <c r="D14" s="39"/>
      <c r="E14" s="39">
        <v>4</v>
      </c>
      <c r="F14" s="39">
        <v>4</v>
      </c>
      <c r="G14" s="39"/>
      <c r="H14" s="39">
        <v>2</v>
      </c>
      <c r="I14" s="39">
        <v>2</v>
      </c>
      <c r="J14" s="39"/>
      <c r="K14" s="39"/>
      <c r="L14" s="39"/>
      <c r="M14" s="39">
        <v>1</v>
      </c>
      <c r="N14" s="39">
        <v>1</v>
      </c>
      <c r="O14" s="39">
        <v>7</v>
      </c>
    </row>
    <row r="15" spans="1:15" x14ac:dyDescent="0.35">
      <c r="A15" s="39">
        <v>10</v>
      </c>
      <c r="B15" s="38" t="s">
        <v>120</v>
      </c>
      <c r="C15" s="62" t="s">
        <v>210</v>
      </c>
      <c r="D15" s="39">
        <v>4</v>
      </c>
      <c r="E15" s="39">
        <v>4</v>
      </c>
      <c r="F15" s="39">
        <v>8</v>
      </c>
      <c r="G15" s="39">
        <v>2</v>
      </c>
      <c r="H15" s="39">
        <v>1</v>
      </c>
      <c r="I15" s="39">
        <v>3</v>
      </c>
      <c r="J15" s="39"/>
      <c r="K15" s="39"/>
      <c r="L15" s="39">
        <v>1</v>
      </c>
      <c r="M15" s="39">
        <v>1</v>
      </c>
      <c r="N15" s="39">
        <v>2</v>
      </c>
      <c r="O15" s="39">
        <v>13</v>
      </c>
    </row>
    <row r="16" spans="1:15" x14ac:dyDescent="0.35">
      <c r="A16" s="39">
        <v>11</v>
      </c>
      <c r="B16" s="38" t="s">
        <v>121</v>
      </c>
      <c r="C16" s="62" t="s">
        <v>210</v>
      </c>
      <c r="D16" s="39">
        <v>4</v>
      </c>
      <c r="E16" s="39">
        <v>4</v>
      </c>
      <c r="F16" s="39">
        <v>8</v>
      </c>
      <c r="G16" s="39">
        <v>1</v>
      </c>
      <c r="H16" s="39">
        <v>1</v>
      </c>
      <c r="I16" s="39">
        <v>2</v>
      </c>
      <c r="J16" s="39"/>
      <c r="K16" s="39"/>
      <c r="L16" s="39"/>
      <c r="M16" s="39"/>
      <c r="N16" s="39"/>
      <c r="O16" s="39">
        <v>10</v>
      </c>
    </row>
    <row r="17" spans="1:15" x14ac:dyDescent="0.35">
      <c r="A17" s="39">
        <v>12</v>
      </c>
      <c r="B17" s="38" t="s">
        <v>122</v>
      </c>
      <c r="C17" s="62" t="s">
        <v>210</v>
      </c>
      <c r="D17" s="39">
        <v>2</v>
      </c>
      <c r="E17" s="39">
        <v>2</v>
      </c>
      <c r="F17" s="39">
        <v>4</v>
      </c>
      <c r="G17" s="39">
        <v>1</v>
      </c>
      <c r="H17" s="39">
        <v>1</v>
      </c>
      <c r="I17" s="39">
        <v>2</v>
      </c>
      <c r="J17" s="39"/>
      <c r="K17" s="39"/>
      <c r="L17" s="39"/>
      <c r="M17" s="39"/>
      <c r="N17" s="39"/>
      <c r="O17" s="39">
        <v>6</v>
      </c>
    </row>
    <row r="18" spans="1:15" x14ac:dyDescent="0.35">
      <c r="A18" s="39">
        <v>13</v>
      </c>
      <c r="B18" s="38" t="s">
        <v>123</v>
      </c>
      <c r="C18" s="62" t="s">
        <v>210</v>
      </c>
      <c r="D18" s="39">
        <v>4</v>
      </c>
      <c r="E18" s="39">
        <v>4</v>
      </c>
      <c r="F18" s="39">
        <v>8</v>
      </c>
      <c r="G18" s="39">
        <v>2</v>
      </c>
      <c r="H18" s="39">
        <v>2</v>
      </c>
      <c r="I18" s="39">
        <v>4</v>
      </c>
      <c r="J18" s="39"/>
      <c r="K18" s="39"/>
      <c r="L18" s="39"/>
      <c r="M18" s="39"/>
      <c r="N18" s="39"/>
      <c r="O18" s="39">
        <v>12</v>
      </c>
    </row>
    <row r="19" spans="1:15" x14ac:dyDescent="0.35">
      <c r="A19" s="39">
        <v>14</v>
      </c>
      <c r="B19" s="38" t="s">
        <v>159</v>
      </c>
      <c r="C19" s="62" t="s">
        <v>210</v>
      </c>
      <c r="D19" s="39">
        <v>4</v>
      </c>
      <c r="E19" s="39">
        <v>4</v>
      </c>
      <c r="F19" s="39">
        <v>8</v>
      </c>
      <c r="G19" s="39">
        <v>2</v>
      </c>
      <c r="H19" s="39">
        <v>3</v>
      </c>
      <c r="I19" s="39">
        <v>5</v>
      </c>
      <c r="J19" s="39"/>
      <c r="K19" s="39"/>
      <c r="L19" s="39">
        <v>1</v>
      </c>
      <c r="M19" s="39">
        <v>1</v>
      </c>
      <c r="N19" s="39">
        <v>2</v>
      </c>
      <c r="O19" s="39">
        <v>15</v>
      </c>
    </row>
    <row r="20" spans="1:15" x14ac:dyDescent="0.35">
      <c r="A20" s="39">
        <v>15</v>
      </c>
      <c r="B20" s="38" t="s">
        <v>126</v>
      </c>
      <c r="C20" s="62" t="s">
        <v>210</v>
      </c>
      <c r="D20" s="39">
        <v>3</v>
      </c>
      <c r="E20" s="39">
        <v>3</v>
      </c>
      <c r="F20" s="39">
        <v>6</v>
      </c>
      <c r="G20" s="39">
        <v>1</v>
      </c>
      <c r="H20" s="39">
        <v>1</v>
      </c>
      <c r="I20" s="39">
        <v>2</v>
      </c>
      <c r="J20" s="39"/>
      <c r="K20" s="39"/>
      <c r="L20" s="39">
        <v>1</v>
      </c>
      <c r="M20" s="39">
        <v>1</v>
      </c>
      <c r="N20" s="39">
        <v>2</v>
      </c>
      <c r="O20" s="39">
        <v>10</v>
      </c>
    </row>
    <row r="21" spans="1:15" x14ac:dyDescent="0.35">
      <c r="A21" s="39">
        <v>16</v>
      </c>
      <c r="B21" s="38" t="s">
        <v>127</v>
      </c>
      <c r="C21" s="62" t="s">
        <v>210</v>
      </c>
      <c r="D21" s="39">
        <v>3</v>
      </c>
      <c r="E21" s="39">
        <v>4</v>
      </c>
      <c r="F21" s="39">
        <v>7</v>
      </c>
      <c r="G21" s="39">
        <v>3</v>
      </c>
      <c r="H21" s="39">
        <v>2</v>
      </c>
      <c r="I21" s="39">
        <v>5</v>
      </c>
      <c r="J21" s="39"/>
      <c r="K21" s="39"/>
      <c r="L21" s="39">
        <v>1</v>
      </c>
      <c r="M21" s="39">
        <v>1</v>
      </c>
      <c r="N21" s="39">
        <v>2</v>
      </c>
      <c r="O21" s="39">
        <v>14</v>
      </c>
    </row>
    <row r="22" spans="1:15" x14ac:dyDescent="0.35">
      <c r="A22" s="39">
        <v>17</v>
      </c>
      <c r="B22" s="38" t="s">
        <v>128</v>
      </c>
      <c r="C22" s="39" t="s">
        <v>209</v>
      </c>
      <c r="D22" s="39">
        <v>4</v>
      </c>
      <c r="E22" s="39">
        <v>4</v>
      </c>
      <c r="F22" s="39">
        <v>8</v>
      </c>
      <c r="G22" s="39">
        <v>2</v>
      </c>
      <c r="H22" s="39">
        <v>2</v>
      </c>
      <c r="I22" s="39">
        <v>4</v>
      </c>
      <c r="J22" s="39">
        <v>1</v>
      </c>
      <c r="K22" s="39">
        <v>1</v>
      </c>
      <c r="L22" s="39">
        <v>1</v>
      </c>
      <c r="M22" s="39">
        <v>1</v>
      </c>
      <c r="N22" s="39">
        <v>2</v>
      </c>
      <c r="O22" s="39">
        <v>15</v>
      </c>
    </row>
    <row r="23" spans="1:15" x14ac:dyDescent="0.35">
      <c r="A23" s="39">
        <v>18</v>
      </c>
      <c r="B23" s="38" t="s">
        <v>160</v>
      </c>
      <c r="C23" s="62" t="s">
        <v>210</v>
      </c>
      <c r="D23" s="39">
        <v>4</v>
      </c>
      <c r="E23" s="39">
        <v>4</v>
      </c>
      <c r="F23" s="39">
        <v>8</v>
      </c>
      <c r="G23" s="39">
        <v>2</v>
      </c>
      <c r="H23" s="39">
        <v>2</v>
      </c>
      <c r="I23" s="39">
        <v>4</v>
      </c>
      <c r="J23" s="39"/>
      <c r="K23" s="39"/>
      <c r="L23" s="39"/>
      <c r="M23" s="39"/>
      <c r="N23" s="39"/>
      <c r="O23" s="39">
        <v>12</v>
      </c>
    </row>
    <row r="24" spans="1:15" x14ac:dyDescent="0.35">
      <c r="A24" s="39">
        <v>19</v>
      </c>
      <c r="B24" s="38" t="s">
        <v>132</v>
      </c>
      <c r="C24" s="39" t="s">
        <v>209</v>
      </c>
      <c r="D24" s="39"/>
      <c r="E24" s="39">
        <v>2</v>
      </c>
      <c r="F24" s="39">
        <v>2</v>
      </c>
      <c r="G24" s="39"/>
      <c r="H24" s="39">
        <v>1</v>
      </c>
      <c r="I24" s="39">
        <v>1</v>
      </c>
      <c r="J24" s="39"/>
      <c r="K24" s="39"/>
      <c r="L24" s="39"/>
      <c r="M24" s="39"/>
      <c r="N24" s="39"/>
      <c r="O24" s="39">
        <v>3</v>
      </c>
    </row>
    <row r="25" spans="1:15" x14ac:dyDescent="0.35">
      <c r="A25" s="39">
        <v>20</v>
      </c>
      <c r="B25" s="38" t="s">
        <v>130</v>
      </c>
      <c r="C25" s="62" t="s">
        <v>210</v>
      </c>
      <c r="D25" s="39">
        <v>3</v>
      </c>
      <c r="E25" s="39">
        <v>3</v>
      </c>
      <c r="F25" s="39">
        <v>6</v>
      </c>
      <c r="G25" s="39">
        <v>2</v>
      </c>
      <c r="H25" s="39">
        <v>1</v>
      </c>
      <c r="I25" s="39">
        <v>3</v>
      </c>
      <c r="J25" s="39"/>
      <c r="K25" s="39"/>
      <c r="L25" s="39">
        <v>1</v>
      </c>
      <c r="M25" s="39">
        <v>1</v>
      </c>
      <c r="N25" s="39">
        <v>2</v>
      </c>
      <c r="O25" s="39">
        <v>11</v>
      </c>
    </row>
    <row r="26" spans="1:15" x14ac:dyDescent="0.35">
      <c r="A26" s="39">
        <v>21</v>
      </c>
      <c r="B26" s="38" t="s">
        <v>131</v>
      </c>
      <c r="C26" s="62" t="s">
        <v>210</v>
      </c>
      <c r="D26" s="39">
        <v>2</v>
      </c>
      <c r="E26" s="39">
        <v>2</v>
      </c>
      <c r="F26" s="39">
        <v>4</v>
      </c>
      <c r="G26" s="39">
        <v>1</v>
      </c>
      <c r="H26" s="39">
        <v>1</v>
      </c>
      <c r="I26" s="39">
        <v>2</v>
      </c>
      <c r="J26" s="39"/>
      <c r="K26" s="39"/>
      <c r="L26" s="39"/>
      <c r="M26" s="39">
        <v>1</v>
      </c>
      <c r="N26" s="39">
        <v>1</v>
      </c>
      <c r="O26" s="39">
        <v>7</v>
      </c>
    </row>
    <row r="27" spans="1:15" x14ac:dyDescent="0.35">
      <c r="A27" s="39">
        <v>22</v>
      </c>
      <c r="B27" s="38" t="s">
        <v>166</v>
      </c>
      <c r="C27" s="62" t="s">
        <v>210</v>
      </c>
      <c r="D27" s="39">
        <v>2</v>
      </c>
      <c r="E27" s="39">
        <v>3</v>
      </c>
      <c r="F27" s="39">
        <v>5</v>
      </c>
      <c r="G27" s="39">
        <v>1</v>
      </c>
      <c r="H27" s="39">
        <v>1</v>
      </c>
      <c r="I27" s="39">
        <v>2</v>
      </c>
      <c r="J27" s="39"/>
      <c r="K27" s="39"/>
      <c r="L27" s="39">
        <v>1</v>
      </c>
      <c r="M27" s="39"/>
      <c r="N27" s="39">
        <v>1</v>
      </c>
      <c r="O27" s="39">
        <v>8</v>
      </c>
    </row>
    <row r="28" spans="1:15" x14ac:dyDescent="0.35">
      <c r="A28" s="38"/>
      <c r="B28" s="38" t="s">
        <v>106</v>
      </c>
      <c r="C28" s="39"/>
      <c r="D28" s="39">
        <v>63</v>
      </c>
      <c r="E28" s="39">
        <v>76</v>
      </c>
      <c r="F28" s="39">
        <v>139</v>
      </c>
      <c r="G28" s="39">
        <v>31</v>
      </c>
      <c r="H28" s="39">
        <v>35</v>
      </c>
      <c r="I28" s="39">
        <v>66</v>
      </c>
      <c r="J28" s="39">
        <v>1</v>
      </c>
      <c r="K28" s="39">
        <v>1</v>
      </c>
      <c r="L28" s="39">
        <v>13</v>
      </c>
      <c r="M28" s="39">
        <v>14</v>
      </c>
      <c r="N28" s="39">
        <v>27</v>
      </c>
      <c r="O28" s="39">
        <v>233</v>
      </c>
    </row>
  </sheetData>
  <autoFilter ref="A5:O28" xr:uid="{E1E6B1FF-F2F3-442F-9ADB-09E4137DB1D8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6C97-718E-4BC0-86D3-10D74CD13694}">
  <dimension ref="A1:I24"/>
  <sheetViews>
    <sheetView topLeftCell="A13" workbookViewId="0">
      <selection activeCell="H23" sqref="H23"/>
    </sheetView>
  </sheetViews>
  <sheetFormatPr defaultRowHeight="14.5" x14ac:dyDescent="0.35"/>
  <sheetData>
    <row r="1" spans="1:9" x14ac:dyDescent="0.35">
      <c r="A1" s="13" t="s">
        <v>230</v>
      </c>
      <c r="B1" s="6"/>
      <c r="C1" s="6"/>
      <c r="D1" s="6"/>
      <c r="E1" s="6"/>
      <c r="F1" s="6"/>
      <c r="G1" s="6"/>
      <c r="H1" s="6"/>
      <c r="I1" s="6"/>
    </row>
    <row r="2" spans="1:9" x14ac:dyDescent="0.35">
      <c r="A2" s="6" t="s">
        <v>231</v>
      </c>
      <c r="B2" s="6"/>
      <c r="C2" s="6" t="s">
        <v>232</v>
      </c>
      <c r="D2" s="6"/>
      <c r="E2" s="6"/>
      <c r="F2" s="6"/>
      <c r="G2" s="6"/>
      <c r="H2" s="6" t="s">
        <v>233</v>
      </c>
      <c r="I2" s="6"/>
    </row>
    <row r="3" spans="1:9" x14ac:dyDescent="0.35">
      <c r="A3" s="6"/>
      <c r="B3" s="73" t="s">
        <v>100</v>
      </c>
      <c r="C3" s="73" t="s">
        <v>101</v>
      </c>
      <c r="D3" s="73"/>
      <c r="E3" s="6"/>
      <c r="F3" s="6"/>
      <c r="G3" s="6"/>
      <c r="H3" s="6"/>
      <c r="I3" s="6"/>
    </row>
    <row r="4" spans="1:9" x14ac:dyDescent="0.35">
      <c r="A4" s="6"/>
      <c r="B4" s="6"/>
      <c r="C4" s="6" t="s">
        <v>102</v>
      </c>
      <c r="D4" s="6"/>
      <c r="E4" s="6" t="s">
        <v>103</v>
      </c>
      <c r="F4" s="6" t="s">
        <v>104</v>
      </c>
      <c r="G4" s="6"/>
      <c r="H4" s="6" t="s">
        <v>105</v>
      </c>
      <c r="I4" s="6" t="s">
        <v>106</v>
      </c>
    </row>
    <row r="5" spans="1:9" x14ac:dyDescent="0.35">
      <c r="A5" s="69" t="s">
        <v>0</v>
      </c>
      <c r="B5" s="72" t="s">
        <v>234</v>
      </c>
      <c r="C5" s="38" t="s">
        <v>108</v>
      </c>
      <c r="D5" s="38" t="s">
        <v>109</v>
      </c>
      <c r="E5" s="38"/>
      <c r="F5" s="38" t="s">
        <v>108</v>
      </c>
      <c r="G5" s="38" t="s">
        <v>109</v>
      </c>
      <c r="H5" s="38"/>
      <c r="I5" s="38"/>
    </row>
    <row r="6" spans="1:9" x14ac:dyDescent="0.35">
      <c r="A6" s="39">
        <v>1</v>
      </c>
      <c r="B6" s="70" t="s">
        <v>113</v>
      </c>
      <c r="C6" s="39"/>
      <c r="D6" s="39">
        <v>1</v>
      </c>
      <c r="E6" s="39">
        <v>1</v>
      </c>
      <c r="F6" s="39">
        <v>1</v>
      </c>
      <c r="G6" s="39"/>
      <c r="H6" s="39">
        <v>1</v>
      </c>
      <c r="I6" s="39">
        <v>2</v>
      </c>
    </row>
    <row r="7" spans="1:9" x14ac:dyDescent="0.35">
      <c r="A7" s="39">
        <v>2</v>
      </c>
      <c r="B7" s="70" t="s">
        <v>158</v>
      </c>
      <c r="C7" s="39"/>
      <c r="D7" s="39"/>
      <c r="E7" s="39"/>
      <c r="F7" s="39">
        <v>3</v>
      </c>
      <c r="G7" s="39">
        <v>2</v>
      </c>
      <c r="H7" s="39">
        <v>5</v>
      </c>
      <c r="I7" s="39">
        <v>5</v>
      </c>
    </row>
    <row r="8" spans="1:9" x14ac:dyDescent="0.35">
      <c r="A8" s="39">
        <v>3</v>
      </c>
      <c r="B8" s="70" t="s">
        <v>163</v>
      </c>
      <c r="C8" s="39">
        <v>2</v>
      </c>
      <c r="D8" s="39">
        <v>2</v>
      </c>
      <c r="E8" s="39">
        <v>4</v>
      </c>
      <c r="F8" s="39">
        <v>3</v>
      </c>
      <c r="G8" s="39">
        <v>1</v>
      </c>
      <c r="H8" s="39">
        <v>4</v>
      </c>
      <c r="I8" s="39">
        <v>8</v>
      </c>
    </row>
    <row r="9" spans="1:9" x14ac:dyDescent="0.35">
      <c r="A9" s="39">
        <v>4</v>
      </c>
      <c r="B9" s="70" t="s">
        <v>164</v>
      </c>
      <c r="C9" s="39"/>
      <c r="D9" s="39"/>
      <c r="E9" s="39"/>
      <c r="F9" s="39">
        <v>1</v>
      </c>
      <c r="G9" s="39">
        <v>1</v>
      </c>
      <c r="H9" s="39">
        <v>2</v>
      </c>
      <c r="I9" s="39">
        <v>2</v>
      </c>
    </row>
    <row r="10" spans="1:9" x14ac:dyDescent="0.35">
      <c r="A10" s="39">
        <v>5</v>
      </c>
      <c r="B10" s="70" t="s">
        <v>115</v>
      </c>
      <c r="C10" s="39">
        <v>2</v>
      </c>
      <c r="D10" s="39">
        <v>1</v>
      </c>
      <c r="E10" s="39">
        <v>3</v>
      </c>
      <c r="F10" s="39">
        <v>4</v>
      </c>
      <c r="G10" s="39">
        <v>2</v>
      </c>
      <c r="H10" s="39">
        <v>6</v>
      </c>
      <c r="I10" s="39">
        <v>9</v>
      </c>
    </row>
    <row r="11" spans="1:9" x14ac:dyDescent="0.35">
      <c r="A11" s="39">
        <v>6</v>
      </c>
      <c r="B11" s="70" t="s">
        <v>117</v>
      </c>
      <c r="C11" s="39">
        <v>1</v>
      </c>
      <c r="D11" s="39">
        <v>1</v>
      </c>
      <c r="E11" s="39">
        <v>2</v>
      </c>
      <c r="F11" s="39">
        <v>3</v>
      </c>
      <c r="G11" s="39">
        <v>2</v>
      </c>
      <c r="H11" s="39">
        <v>5</v>
      </c>
      <c r="I11" s="39">
        <v>7</v>
      </c>
    </row>
    <row r="12" spans="1:9" x14ac:dyDescent="0.35">
      <c r="A12" s="39">
        <v>7</v>
      </c>
      <c r="B12" s="70" t="s">
        <v>118</v>
      </c>
      <c r="C12" s="39">
        <v>1</v>
      </c>
      <c r="D12" s="39"/>
      <c r="E12" s="39">
        <v>1</v>
      </c>
      <c r="F12" s="39">
        <v>1</v>
      </c>
      <c r="G12" s="39">
        <v>2</v>
      </c>
      <c r="H12" s="39">
        <v>3</v>
      </c>
      <c r="I12" s="39">
        <v>4</v>
      </c>
    </row>
    <row r="13" spans="1:9" x14ac:dyDescent="0.35">
      <c r="A13" s="39">
        <v>8</v>
      </c>
      <c r="B13" s="70" t="s">
        <v>120</v>
      </c>
      <c r="C13" s="39"/>
      <c r="D13" s="39">
        <v>1</v>
      </c>
      <c r="E13" s="39">
        <v>1</v>
      </c>
      <c r="F13" s="39">
        <v>1</v>
      </c>
      <c r="G13" s="39">
        <v>1</v>
      </c>
      <c r="H13" s="39">
        <v>2</v>
      </c>
      <c r="I13" s="39">
        <v>3</v>
      </c>
    </row>
    <row r="14" spans="1:9" x14ac:dyDescent="0.35">
      <c r="A14" s="39">
        <v>9</v>
      </c>
      <c r="B14" s="70" t="s">
        <v>121</v>
      </c>
      <c r="C14" s="39">
        <v>5</v>
      </c>
      <c r="D14" s="39">
        <v>1</v>
      </c>
      <c r="E14" s="39">
        <v>6</v>
      </c>
      <c r="F14" s="39">
        <v>3</v>
      </c>
      <c r="G14" s="39">
        <v>1</v>
      </c>
      <c r="H14" s="39">
        <v>4</v>
      </c>
      <c r="I14" s="39">
        <v>10</v>
      </c>
    </row>
    <row r="15" spans="1:9" x14ac:dyDescent="0.35">
      <c r="A15" s="39">
        <v>10</v>
      </c>
      <c r="B15" s="70" t="s">
        <v>122</v>
      </c>
      <c r="C15" s="39">
        <v>3</v>
      </c>
      <c r="D15" s="39">
        <v>2</v>
      </c>
      <c r="E15" s="39">
        <v>5</v>
      </c>
      <c r="F15" s="39">
        <v>2</v>
      </c>
      <c r="G15" s="39">
        <v>1</v>
      </c>
      <c r="H15" s="39">
        <v>3</v>
      </c>
      <c r="I15" s="39">
        <v>8</v>
      </c>
    </row>
    <row r="16" spans="1:9" x14ac:dyDescent="0.35">
      <c r="A16" s="39">
        <v>11</v>
      </c>
      <c r="B16" s="70" t="s">
        <v>123</v>
      </c>
      <c r="C16" s="39">
        <v>3</v>
      </c>
      <c r="D16" s="39">
        <v>1</v>
      </c>
      <c r="E16" s="39">
        <v>4</v>
      </c>
      <c r="F16" s="39">
        <v>4</v>
      </c>
      <c r="G16" s="39">
        <v>3</v>
      </c>
      <c r="H16" s="39">
        <v>7</v>
      </c>
      <c r="I16" s="39">
        <v>11</v>
      </c>
    </row>
    <row r="17" spans="1:9" x14ac:dyDescent="0.35">
      <c r="A17" s="39">
        <v>12</v>
      </c>
      <c r="B17" s="70" t="s">
        <v>159</v>
      </c>
      <c r="C17" s="39">
        <v>4</v>
      </c>
      <c r="D17" s="39">
        <v>2</v>
      </c>
      <c r="E17" s="39">
        <v>6</v>
      </c>
      <c r="F17" s="39">
        <v>6</v>
      </c>
      <c r="G17" s="39">
        <v>2</v>
      </c>
      <c r="H17" s="39">
        <v>8</v>
      </c>
      <c r="I17" s="39">
        <v>14</v>
      </c>
    </row>
    <row r="18" spans="1:9" x14ac:dyDescent="0.35">
      <c r="A18" s="39">
        <v>13</v>
      </c>
      <c r="B18" s="70" t="s">
        <v>125</v>
      </c>
      <c r="C18" s="39">
        <v>1</v>
      </c>
      <c r="D18" s="39">
        <v>1</v>
      </c>
      <c r="E18" s="39">
        <v>2</v>
      </c>
      <c r="F18" s="39">
        <v>2</v>
      </c>
      <c r="G18" s="39">
        <v>1</v>
      </c>
      <c r="H18" s="39">
        <v>3</v>
      </c>
      <c r="I18" s="39">
        <v>5</v>
      </c>
    </row>
    <row r="19" spans="1:9" x14ac:dyDescent="0.35">
      <c r="A19" s="39">
        <v>14</v>
      </c>
      <c r="B19" s="70" t="s">
        <v>127</v>
      </c>
      <c r="C19" s="39">
        <v>1</v>
      </c>
      <c r="D19" s="39"/>
      <c r="E19" s="39">
        <v>1</v>
      </c>
      <c r="F19" s="39">
        <v>4</v>
      </c>
      <c r="G19" s="39">
        <v>3</v>
      </c>
      <c r="H19" s="39">
        <v>7</v>
      </c>
      <c r="I19" s="39">
        <v>8</v>
      </c>
    </row>
    <row r="20" spans="1:9" x14ac:dyDescent="0.35">
      <c r="A20" s="39">
        <v>15</v>
      </c>
      <c r="B20" s="70" t="s">
        <v>128</v>
      </c>
      <c r="C20" s="39">
        <v>1</v>
      </c>
      <c r="D20" s="39"/>
      <c r="E20" s="39">
        <v>1</v>
      </c>
      <c r="F20" s="39">
        <v>4</v>
      </c>
      <c r="G20" s="39">
        <v>2</v>
      </c>
      <c r="H20" s="39">
        <v>6</v>
      </c>
      <c r="I20" s="39">
        <v>7</v>
      </c>
    </row>
    <row r="21" spans="1:9" x14ac:dyDescent="0.35">
      <c r="A21" s="39">
        <v>16</v>
      </c>
      <c r="B21" s="70" t="s">
        <v>160</v>
      </c>
      <c r="C21" s="39">
        <v>3</v>
      </c>
      <c r="D21" s="39">
        <v>1</v>
      </c>
      <c r="E21" s="39">
        <v>4</v>
      </c>
      <c r="F21" s="39">
        <v>4</v>
      </c>
      <c r="G21" s="39">
        <v>3</v>
      </c>
      <c r="H21" s="39">
        <v>7</v>
      </c>
      <c r="I21" s="39">
        <v>11</v>
      </c>
    </row>
    <row r="22" spans="1:9" x14ac:dyDescent="0.35">
      <c r="A22" s="39">
        <v>17</v>
      </c>
      <c r="B22" s="70" t="s">
        <v>235</v>
      </c>
      <c r="C22" s="39"/>
      <c r="D22" s="39"/>
      <c r="E22" s="39"/>
      <c r="F22" s="39">
        <v>3</v>
      </c>
      <c r="G22" s="39">
        <v>2</v>
      </c>
      <c r="H22" s="39">
        <v>5</v>
      </c>
      <c r="I22" s="39">
        <v>5</v>
      </c>
    </row>
    <row r="23" spans="1:9" x14ac:dyDescent="0.35">
      <c r="A23" s="39">
        <v>18</v>
      </c>
      <c r="B23" s="70" t="s">
        <v>130</v>
      </c>
      <c r="C23" s="39">
        <v>2</v>
      </c>
      <c r="D23" s="39">
        <v>1</v>
      </c>
      <c r="E23" s="39">
        <v>3</v>
      </c>
      <c r="F23" s="39">
        <v>4</v>
      </c>
      <c r="G23" s="39">
        <v>2</v>
      </c>
      <c r="H23" s="39">
        <v>6</v>
      </c>
      <c r="I23" s="39">
        <v>9</v>
      </c>
    </row>
    <row r="24" spans="1:9" x14ac:dyDescent="0.35">
      <c r="A24" s="71"/>
      <c r="B24" s="70" t="s">
        <v>106</v>
      </c>
      <c r="C24" s="39">
        <v>29</v>
      </c>
      <c r="D24" s="39">
        <v>15</v>
      </c>
      <c r="E24" s="39">
        <v>44</v>
      </c>
      <c r="F24" s="39">
        <v>53</v>
      </c>
      <c r="G24" s="39">
        <v>31</v>
      </c>
      <c r="H24" s="39">
        <v>84</v>
      </c>
      <c r="I24" s="39">
        <v>128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083F-52D0-410E-9507-91092D1AA740}">
  <dimension ref="A1:F27"/>
  <sheetViews>
    <sheetView zoomScale="115" zoomScaleNormal="115" workbookViewId="0">
      <selection activeCell="D12" sqref="D12"/>
    </sheetView>
  </sheetViews>
  <sheetFormatPr defaultRowHeight="14.5" x14ac:dyDescent="0.35"/>
  <cols>
    <col min="1" max="1" width="7" style="6" customWidth="1"/>
    <col min="2" max="2" width="18.26953125" style="6" bestFit="1" customWidth="1"/>
    <col min="3" max="3" width="18.26953125" style="61" customWidth="1"/>
    <col min="4" max="16384" width="8.7265625" style="6"/>
  </cols>
  <sheetData>
    <row r="1" spans="1:6" x14ac:dyDescent="0.35">
      <c r="A1" s="6" t="s">
        <v>183</v>
      </c>
    </row>
    <row r="2" spans="1:6" x14ac:dyDescent="0.35">
      <c r="A2" s="6" t="s">
        <v>180</v>
      </c>
    </row>
    <row r="3" spans="1:6" x14ac:dyDescent="0.35">
      <c r="A3" s="6" t="s">
        <v>181</v>
      </c>
    </row>
    <row r="4" spans="1:6" x14ac:dyDescent="0.35">
      <c r="B4" s="6" t="s">
        <v>100</v>
      </c>
      <c r="D4" s="6" t="s">
        <v>101</v>
      </c>
    </row>
    <row r="5" spans="1:6" x14ac:dyDescent="0.35">
      <c r="A5" s="38" t="s">
        <v>0</v>
      </c>
      <c r="B5" s="38" t="s">
        <v>107</v>
      </c>
      <c r="C5" s="39" t="s">
        <v>211</v>
      </c>
      <c r="D5" s="38" t="s">
        <v>108</v>
      </c>
      <c r="E5" s="38" t="s">
        <v>109</v>
      </c>
      <c r="F5" s="38" t="s">
        <v>106</v>
      </c>
    </row>
    <row r="6" spans="1:6" x14ac:dyDescent="0.35">
      <c r="A6" s="39">
        <v>1</v>
      </c>
      <c r="B6" s="38" t="s">
        <v>170</v>
      </c>
      <c r="C6" s="39" t="s">
        <v>209</v>
      </c>
      <c r="D6" s="39">
        <v>5</v>
      </c>
      <c r="E6" s="39">
        <v>1</v>
      </c>
      <c r="F6" s="39">
        <v>6</v>
      </c>
    </row>
    <row r="7" spans="1:6" x14ac:dyDescent="0.35">
      <c r="A7" s="39">
        <v>2</v>
      </c>
      <c r="B7" s="38" t="s">
        <v>163</v>
      </c>
      <c r="C7" s="62" t="s">
        <v>210</v>
      </c>
      <c r="D7" s="39">
        <v>5</v>
      </c>
      <c r="E7" s="39">
        <v>1</v>
      </c>
      <c r="F7" s="39">
        <v>6</v>
      </c>
    </row>
    <row r="8" spans="1:6" x14ac:dyDescent="0.35">
      <c r="A8" s="39">
        <v>3</v>
      </c>
      <c r="B8" s="38" t="s">
        <v>164</v>
      </c>
      <c r="C8" s="62" t="s">
        <v>210</v>
      </c>
      <c r="D8" s="39">
        <v>5</v>
      </c>
      <c r="E8" s="39">
        <v>1</v>
      </c>
      <c r="F8" s="39">
        <v>6</v>
      </c>
    </row>
    <row r="9" spans="1:6" x14ac:dyDescent="0.35">
      <c r="A9" s="39">
        <v>4</v>
      </c>
      <c r="B9" s="38" t="s">
        <v>115</v>
      </c>
      <c r="C9" s="62" t="s">
        <v>210</v>
      </c>
      <c r="D9" s="39">
        <v>5</v>
      </c>
      <c r="E9" s="39">
        <v>1</v>
      </c>
      <c r="F9" s="39">
        <v>6</v>
      </c>
    </row>
    <row r="10" spans="1:6" x14ac:dyDescent="0.35">
      <c r="A10" s="39">
        <v>5</v>
      </c>
      <c r="B10" s="38" t="s">
        <v>116</v>
      </c>
      <c r="C10" s="62" t="s">
        <v>210</v>
      </c>
      <c r="D10" s="39">
        <v>5</v>
      </c>
      <c r="E10" s="39">
        <v>1</v>
      </c>
      <c r="F10" s="39">
        <v>6</v>
      </c>
    </row>
    <row r="11" spans="1:6" x14ac:dyDescent="0.35">
      <c r="A11" s="39">
        <v>6</v>
      </c>
      <c r="B11" s="38" t="s">
        <v>117</v>
      </c>
      <c r="C11" s="62" t="s">
        <v>210</v>
      </c>
      <c r="D11" s="39">
        <v>5</v>
      </c>
      <c r="E11" s="39">
        <v>1</v>
      </c>
      <c r="F11" s="39">
        <v>6</v>
      </c>
    </row>
    <row r="12" spans="1:6" x14ac:dyDescent="0.35">
      <c r="A12" s="39">
        <v>7</v>
      </c>
      <c r="B12" s="38" t="s">
        <v>118</v>
      </c>
      <c r="C12" s="62" t="s">
        <v>210</v>
      </c>
      <c r="D12" s="39">
        <v>5</v>
      </c>
      <c r="E12" s="39">
        <v>1</v>
      </c>
      <c r="F12" s="39">
        <v>6</v>
      </c>
    </row>
    <row r="13" spans="1:6" x14ac:dyDescent="0.35">
      <c r="A13" s="39">
        <v>8</v>
      </c>
      <c r="B13" s="38" t="s">
        <v>119</v>
      </c>
      <c r="C13" s="62" t="s">
        <v>210</v>
      </c>
      <c r="D13" s="39">
        <v>5</v>
      </c>
      <c r="E13" s="39">
        <v>1</v>
      </c>
      <c r="F13" s="39">
        <v>6</v>
      </c>
    </row>
    <row r="14" spans="1:6" x14ac:dyDescent="0.35">
      <c r="A14" s="39">
        <v>9</v>
      </c>
      <c r="B14" s="38" t="s">
        <v>120</v>
      </c>
      <c r="C14" s="39" t="s">
        <v>209</v>
      </c>
      <c r="D14" s="39">
        <v>5</v>
      </c>
      <c r="E14" s="39">
        <v>1</v>
      </c>
      <c r="F14" s="39">
        <v>6</v>
      </c>
    </row>
    <row r="15" spans="1:6" x14ac:dyDescent="0.35">
      <c r="A15" s="39">
        <v>10</v>
      </c>
      <c r="B15" s="38" t="s">
        <v>165</v>
      </c>
      <c r="C15" s="62" t="s">
        <v>210</v>
      </c>
      <c r="D15" s="39">
        <v>5</v>
      </c>
      <c r="E15" s="39">
        <v>1</v>
      </c>
      <c r="F15" s="39">
        <v>6</v>
      </c>
    </row>
    <row r="16" spans="1:6" x14ac:dyDescent="0.35">
      <c r="A16" s="39">
        <v>11</v>
      </c>
      <c r="B16" s="38" t="s">
        <v>122</v>
      </c>
      <c r="C16" s="62" t="s">
        <v>210</v>
      </c>
      <c r="D16" s="39">
        <v>5</v>
      </c>
      <c r="E16" s="39">
        <v>1</v>
      </c>
      <c r="F16" s="39">
        <v>6</v>
      </c>
    </row>
    <row r="17" spans="1:6" x14ac:dyDescent="0.35">
      <c r="A17" s="39">
        <v>12</v>
      </c>
      <c r="B17" s="38" t="s">
        <v>123</v>
      </c>
      <c r="C17" s="62" t="s">
        <v>210</v>
      </c>
      <c r="D17" s="39">
        <v>5</v>
      </c>
      <c r="E17" s="39">
        <v>1</v>
      </c>
      <c r="F17" s="39">
        <v>6</v>
      </c>
    </row>
    <row r="18" spans="1:6" x14ac:dyDescent="0.35">
      <c r="A18" s="39">
        <v>13</v>
      </c>
      <c r="B18" s="38" t="s">
        <v>124</v>
      </c>
      <c r="C18" s="62" t="s">
        <v>210</v>
      </c>
      <c r="D18" s="39">
        <v>5</v>
      </c>
      <c r="E18" s="39">
        <v>1</v>
      </c>
      <c r="F18" s="39">
        <v>6</v>
      </c>
    </row>
    <row r="19" spans="1:6" x14ac:dyDescent="0.35">
      <c r="A19" s="39">
        <v>14</v>
      </c>
      <c r="B19" s="38" t="s">
        <v>125</v>
      </c>
      <c r="C19" s="62" t="s">
        <v>210</v>
      </c>
      <c r="D19" s="39">
        <v>5</v>
      </c>
      <c r="E19" s="39">
        <v>1</v>
      </c>
      <c r="F19" s="39">
        <v>6</v>
      </c>
    </row>
    <row r="20" spans="1:6" x14ac:dyDescent="0.35">
      <c r="A20" s="39">
        <v>15</v>
      </c>
      <c r="B20" s="38" t="s">
        <v>126</v>
      </c>
      <c r="C20" s="62" t="s">
        <v>210</v>
      </c>
      <c r="D20" s="39">
        <v>5</v>
      </c>
      <c r="E20" s="39">
        <v>1</v>
      </c>
      <c r="F20" s="39">
        <v>6</v>
      </c>
    </row>
    <row r="21" spans="1:6" x14ac:dyDescent="0.35">
      <c r="A21" s="39">
        <v>16</v>
      </c>
      <c r="B21" s="38" t="s">
        <v>127</v>
      </c>
      <c r="C21" s="62" t="s">
        <v>210</v>
      </c>
      <c r="D21" s="39">
        <v>5</v>
      </c>
      <c r="E21" s="39">
        <v>1</v>
      </c>
      <c r="F21" s="39">
        <v>6</v>
      </c>
    </row>
    <row r="22" spans="1:6" x14ac:dyDescent="0.35">
      <c r="A22" s="39">
        <v>17</v>
      </c>
      <c r="B22" s="38" t="s">
        <v>128</v>
      </c>
      <c r="C22" s="62" t="s">
        <v>210</v>
      </c>
      <c r="D22" s="39">
        <v>5</v>
      </c>
      <c r="E22" s="39">
        <v>1</v>
      </c>
      <c r="F22" s="39">
        <v>6</v>
      </c>
    </row>
    <row r="23" spans="1:6" x14ac:dyDescent="0.35">
      <c r="A23" s="39">
        <v>18</v>
      </c>
      <c r="B23" s="38" t="s">
        <v>160</v>
      </c>
      <c r="C23" s="62" t="s">
        <v>210</v>
      </c>
      <c r="D23" s="39">
        <v>5</v>
      </c>
      <c r="E23" s="39">
        <v>1</v>
      </c>
      <c r="F23" s="39">
        <v>6</v>
      </c>
    </row>
    <row r="24" spans="1:6" x14ac:dyDescent="0.35">
      <c r="A24" s="39">
        <v>19</v>
      </c>
      <c r="B24" s="38" t="s">
        <v>130</v>
      </c>
      <c r="C24" s="62" t="s">
        <v>210</v>
      </c>
      <c r="D24" s="39">
        <v>5</v>
      </c>
      <c r="E24" s="39">
        <v>1</v>
      </c>
      <c r="F24" s="39">
        <v>6</v>
      </c>
    </row>
    <row r="25" spans="1:6" x14ac:dyDescent="0.35">
      <c r="A25" s="39">
        <v>20</v>
      </c>
      <c r="B25" s="38" t="s">
        <v>166</v>
      </c>
      <c r="C25" s="62" t="s">
        <v>210</v>
      </c>
      <c r="D25" s="39">
        <v>5</v>
      </c>
      <c r="E25" s="39">
        <v>1</v>
      </c>
      <c r="F25" s="39">
        <v>6</v>
      </c>
    </row>
    <row r="26" spans="1:6" x14ac:dyDescent="0.35">
      <c r="A26" s="38"/>
      <c r="B26" s="38" t="s">
        <v>106</v>
      </c>
      <c r="C26" s="39"/>
      <c r="D26" s="39">
        <v>100</v>
      </c>
      <c r="E26" s="39">
        <v>20</v>
      </c>
      <c r="F26" s="39">
        <v>120</v>
      </c>
    </row>
    <row r="27" spans="1:6" x14ac:dyDescent="0.35">
      <c r="E27" s="6" t="s">
        <v>182</v>
      </c>
    </row>
  </sheetData>
  <autoFilter ref="A5:F27" xr:uid="{282D083F-52D0-410E-9507-91092D1AA740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4695-BA90-43B0-9B34-CFB0AFA8284E}">
  <dimension ref="A1:D24"/>
  <sheetViews>
    <sheetView zoomScale="130" zoomScaleNormal="130" workbookViewId="0">
      <selection activeCell="C4" sqref="C4"/>
    </sheetView>
  </sheetViews>
  <sheetFormatPr defaultRowHeight="17.5" x14ac:dyDescent="0.35"/>
  <cols>
    <col min="1" max="1" width="8.7265625" style="34"/>
    <col min="2" max="2" width="102.26953125" style="35" customWidth="1"/>
    <col min="3" max="16384" width="8.7265625" style="34"/>
  </cols>
  <sheetData>
    <row r="1" spans="1:4" x14ac:dyDescent="0.35">
      <c r="B1" s="35" t="s">
        <v>216</v>
      </c>
    </row>
    <row r="2" spans="1:4" x14ac:dyDescent="0.35">
      <c r="A2" s="34" t="s">
        <v>79</v>
      </c>
      <c r="B2" s="35" t="s">
        <v>80</v>
      </c>
    </row>
    <row r="3" spans="1:4" x14ac:dyDescent="0.35">
      <c r="B3" s="35" t="s">
        <v>225</v>
      </c>
    </row>
    <row r="4" spans="1:4" x14ac:dyDescent="0.35">
      <c r="B4" s="35" t="s">
        <v>224</v>
      </c>
      <c r="C4" s="34" t="s">
        <v>229</v>
      </c>
    </row>
    <row r="5" spans="1:4" x14ac:dyDescent="0.35">
      <c r="B5" s="35" t="s">
        <v>226</v>
      </c>
      <c r="C5" s="34" t="s">
        <v>227</v>
      </c>
      <c r="D5" s="34" t="s">
        <v>228</v>
      </c>
    </row>
    <row r="7" spans="1:4" x14ac:dyDescent="0.35">
      <c r="A7" s="36">
        <v>1</v>
      </c>
      <c r="B7" s="37" t="s">
        <v>81</v>
      </c>
    </row>
    <row r="8" spans="1:4" x14ac:dyDescent="0.35">
      <c r="A8" s="36">
        <v>2</v>
      </c>
      <c r="B8" s="37" t="s">
        <v>82</v>
      </c>
    </row>
    <row r="9" spans="1:4" x14ac:dyDescent="0.35">
      <c r="A9" s="36">
        <v>3</v>
      </c>
      <c r="B9" s="37" t="s">
        <v>83</v>
      </c>
    </row>
    <row r="10" spans="1:4" x14ac:dyDescent="0.35">
      <c r="A10" s="36">
        <v>4</v>
      </c>
      <c r="B10" s="37" t="s">
        <v>84</v>
      </c>
    </row>
    <row r="11" spans="1:4" x14ac:dyDescent="0.35">
      <c r="A11" s="36">
        <v>5</v>
      </c>
      <c r="B11" s="37" t="s">
        <v>85</v>
      </c>
      <c r="C11" s="34" t="s">
        <v>217</v>
      </c>
    </row>
    <row r="12" spans="1:4" x14ac:dyDescent="0.35">
      <c r="A12" s="36">
        <v>6</v>
      </c>
      <c r="B12" s="37" t="s">
        <v>86</v>
      </c>
      <c r="C12" s="34" t="s">
        <v>218</v>
      </c>
    </row>
    <row r="13" spans="1:4" x14ac:dyDescent="0.35">
      <c r="A13" s="36">
        <v>7</v>
      </c>
      <c r="B13" s="37" t="s">
        <v>87</v>
      </c>
      <c r="C13" s="34" t="s">
        <v>219</v>
      </c>
    </row>
    <row r="14" spans="1:4" x14ac:dyDescent="0.35">
      <c r="A14" s="36">
        <v>8</v>
      </c>
      <c r="B14" s="37" t="s">
        <v>88</v>
      </c>
      <c r="C14" s="34" t="s">
        <v>219</v>
      </c>
    </row>
    <row r="15" spans="1:4" ht="35" x14ac:dyDescent="0.35">
      <c r="A15" s="36">
        <v>9</v>
      </c>
      <c r="B15" s="37" t="s">
        <v>89</v>
      </c>
      <c r="C15" s="34" t="s">
        <v>222</v>
      </c>
    </row>
    <row r="16" spans="1:4" x14ac:dyDescent="0.35">
      <c r="A16" s="36"/>
      <c r="B16" s="37" t="s">
        <v>220</v>
      </c>
      <c r="C16" s="34" t="s">
        <v>221</v>
      </c>
    </row>
    <row r="17" spans="1:3" x14ac:dyDescent="0.35">
      <c r="A17" s="36">
        <v>10</v>
      </c>
      <c r="B17" s="37" t="s">
        <v>90</v>
      </c>
      <c r="C17" s="34" t="s">
        <v>223</v>
      </c>
    </row>
    <row r="18" spans="1:3" ht="35" x14ac:dyDescent="0.35">
      <c r="A18" s="36">
        <v>12</v>
      </c>
      <c r="B18" s="37" t="s">
        <v>91</v>
      </c>
      <c r="C18" s="34" t="s">
        <v>223</v>
      </c>
    </row>
    <row r="19" spans="1:3" ht="87.5" x14ac:dyDescent="0.35">
      <c r="A19" s="36">
        <v>13</v>
      </c>
      <c r="B19" s="37" t="s">
        <v>92</v>
      </c>
      <c r="C19" s="34" t="s">
        <v>223</v>
      </c>
    </row>
    <row r="20" spans="1:3" x14ac:dyDescent="0.35">
      <c r="A20" s="36">
        <v>14</v>
      </c>
      <c r="B20" s="37" t="s">
        <v>93</v>
      </c>
      <c r="C20" s="34" t="s">
        <v>223</v>
      </c>
    </row>
    <row r="21" spans="1:3" x14ac:dyDescent="0.35">
      <c r="A21" s="36">
        <v>15</v>
      </c>
      <c r="B21" s="37" t="s">
        <v>94</v>
      </c>
      <c r="C21" s="34" t="s">
        <v>223</v>
      </c>
    </row>
    <row r="22" spans="1:3" x14ac:dyDescent="0.35">
      <c r="A22" s="36">
        <v>16</v>
      </c>
      <c r="B22" s="37" t="s">
        <v>95</v>
      </c>
      <c r="C22" s="34" t="s">
        <v>223</v>
      </c>
    </row>
    <row r="23" spans="1:3" x14ac:dyDescent="0.35">
      <c r="A23" s="36">
        <v>17</v>
      </c>
      <c r="B23" s="37" t="s">
        <v>96</v>
      </c>
      <c r="C23" s="34" t="s">
        <v>223</v>
      </c>
    </row>
    <row r="24" spans="1:3" x14ac:dyDescent="0.35">
      <c r="A24" s="36">
        <v>18</v>
      </c>
      <c r="B24" s="37" t="s">
        <v>97</v>
      </c>
      <c r="C24" s="3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65EF-76F3-4A0B-82D4-76B51F902F0E}">
  <dimension ref="A3:F29"/>
  <sheetViews>
    <sheetView workbookViewId="0">
      <selection activeCell="C13" sqref="C13"/>
    </sheetView>
  </sheetViews>
  <sheetFormatPr defaultRowHeight="14.5" x14ac:dyDescent="0.35"/>
  <cols>
    <col min="1" max="1" width="5.1796875" bestFit="1" customWidth="1"/>
    <col min="2" max="2" width="18.81640625" bestFit="1" customWidth="1"/>
    <col min="3" max="3" width="17.54296875" style="64" bestFit="1" customWidth="1"/>
    <col min="4" max="4" width="5.54296875" style="64" bestFit="1" customWidth="1"/>
    <col min="5" max="5" width="10.81640625" style="64" bestFit="1" customWidth="1"/>
    <col min="6" max="6" width="51.54296875" hidden="1" customWidth="1"/>
    <col min="7" max="7" width="5.54296875" bestFit="1" customWidth="1"/>
    <col min="8" max="8" width="12.1796875" bestFit="1" customWidth="1"/>
    <col min="9" max="9" width="8.81640625" bestFit="1" customWidth="1"/>
    <col min="10" max="10" width="5.54296875" bestFit="1" customWidth="1"/>
    <col min="11" max="11" width="11.81640625" bestFit="1" customWidth="1"/>
    <col min="12" max="12" width="9.1796875" bestFit="1" customWidth="1"/>
    <col min="13" max="13" width="5.54296875" bestFit="1" customWidth="1"/>
    <col min="14" max="14" width="12.1796875" bestFit="1" customWidth="1"/>
    <col min="15" max="15" width="12.54296875" bestFit="1" customWidth="1"/>
    <col min="16" max="16" width="5.54296875" bestFit="1" customWidth="1"/>
    <col min="17" max="17" width="15.54296875" bestFit="1" customWidth="1"/>
    <col min="18" max="18" width="8.54296875" bestFit="1" customWidth="1"/>
    <col min="19" max="19" width="11.453125" bestFit="1" customWidth="1"/>
    <col min="20" max="20" width="10.81640625" bestFit="1" customWidth="1"/>
  </cols>
  <sheetData>
    <row r="3" spans="1:6" x14ac:dyDescent="0.35">
      <c r="B3" s="103" t="s">
        <v>270</v>
      </c>
      <c r="C3" s="102" t="s">
        <v>101</v>
      </c>
    </row>
    <row r="4" spans="1:6" x14ac:dyDescent="0.35">
      <c r="A4" s="97" t="s">
        <v>271</v>
      </c>
      <c r="B4" s="101" t="s">
        <v>272</v>
      </c>
      <c r="C4" s="46" t="s">
        <v>102</v>
      </c>
      <c r="D4" s="46" t="s">
        <v>104</v>
      </c>
      <c r="E4" s="46" t="s">
        <v>106</v>
      </c>
      <c r="F4" s="47" t="s">
        <v>273</v>
      </c>
    </row>
    <row r="5" spans="1:6" x14ac:dyDescent="0.35">
      <c r="A5" s="40">
        <v>1</v>
      </c>
      <c r="B5" s="98" t="s">
        <v>113</v>
      </c>
      <c r="C5" s="46">
        <v>7</v>
      </c>
      <c r="D5" s="46">
        <v>7</v>
      </c>
      <c r="E5" s="46">
        <v>14</v>
      </c>
      <c r="F5" s="99" t="s">
        <v>274</v>
      </c>
    </row>
    <row r="6" spans="1:6" x14ac:dyDescent="0.35">
      <c r="A6" s="40">
        <v>2</v>
      </c>
      <c r="B6" s="98" t="s">
        <v>170</v>
      </c>
      <c r="C6" s="46"/>
      <c r="D6" s="46">
        <v>9</v>
      </c>
      <c r="E6" s="46">
        <v>9</v>
      </c>
      <c r="F6" s="99" t="s">
        <v>274</v>
      </c>
    </row>
    <row r="7" spans="1:6" x14ac:dyDescent="0.35">
      <c r="A7" s="40">
        <v>3</v>
      </c>
      <c r="B7" s="98" t="s">
        <v>158</v>
      </c>
      <c r="C7" s="46"/>
      <c r="D7" s="46">
        <v>10</v>
      </c>
      <c r="E7" s="46">
        <v>10</v>
      </c>
      <c r="F7" s="99" t="s">
        <v>274</v>
      </c>
    </row>
    <row r="8" spans="1:6" x14ac:dyDescent="0.35">
      <c r="A8" s="40">
        <v>4</v>
      </c>
      <c r="B8" s="98" t="s">
        <v>163</v>
      </c>
      <c r="C8" s="46"/>
      <c r="D8" s="46">
        <v>7</v>
      </c>
      <c r="E8" s="46">
        <v>7</v>
      </c>
      <c r="F8" s="99" t="s">
        <v>274</v>
      </c>
    </row>
    <row r="9" spans="1:6" x14ac:dyDescent="0.35">
      <c r="A9" s="40">
        <v>5</v>
      </c>
      <c r="B9" s="98" t="s">
        <v>275</v>
      </c>
      <c r="C9" s="46">
        <v>8</v>
      </c>
      <c r="D9" s="46">
        <v>7</v>
      </c>
      <c r="E9" s="46">
        <v>15</v>
      </c>
      <c r="F9" s="99" t="s">
        <v>276</v>
      </c>
    </row>
    <row r="10" spans="1:6" x14ac:dyDescent="0.35">
      <c r="A10" s="40">
        <v>6</v>
      </c>
      <c r="B10" s="98" t="s">
        <v>115</v>
      </c>
      <c r="C10" s="46">
        <v>7</v>
      </c>
      <c r="D10" s="46">
        <v>8</v>
      </c>
      <c r="E10" s="46">
        <v>15</v>
      </c>
      <c r="F10" s="99" t="s">
        <v>274</v>
      </c>
    </row>
    <row r="11" spans="1:6" x14ac:dyDescent="0.35">
      <c r="A11" s="40">
        <v>7</v>
      </c>
      <c r="B11" s="98" t="s">
        <v>116</v>
      </c>
      <c r="C11" s="46">
        <v>7</v>
      </c>
      <c r="D11" s="46">
        <v>8</v>
      </c>
      <c r="E11" s="46">
        <v>15</v>
      </c>
      <c r="F11" s="99" t="s">
        <v>277</v>
      </c>
    </row>
    <row r="12" spans="1:6" x14ac:dyDescent="0.35">
      <c r="A12" s="40">
        <v>8</v>
      </c>
      <c r="B12" s="98" t="s">
        <v>117</v>
      </c>
      <c r="C12" s="46">
        <v>9</v>
      </c>
      <c r="D12" s="46">
        <v>9</v>
      </c>
      <c r="E12" s="46">
        <v>18</v>
      </c>
      <c r="F12" s="99" t="s">
        <v>274</v>
      </c>
    </row>
    <row r="13" spans="1:6" x14ac:dyDescent="0.35">
      <c r="A13" s="40">
        <v>9</v>
      </c>
      <c r="B13" s="98" t="s">
        <v>118</v>
      </c>
      <c r="C13" s="46"/>
      <c r="D13" s="46">
        <v>7</v>
      </c>
      <c r="E13" s="46">
        <v>7</v>
      </c>
      <c r="F13" s="99" t="s">
        <v>274</v>
      </c>
    </row>
    <row r="14" spans="1:6" x14ac:dyDescent="0.35">
      <c r="A14" s="40">
        <v>10</v>
      </c>
      <c r="B14" s="98" t="s">
        <v>119</v>
      </c>
      <c r="C14" s="46"/>
      <c r="D14" s="46">
        <v>10</v>
      </c>
      <c r="E14" s="46">
        <v>10</v>
      </c>
      <c r="F14" s="99" t="s">
        <v>276</v>
      </c>
    </row>
    <row r="15" spans="1:6" x14ac:dyDescent="0.35">
      <c r="A15" s="40">
        <v>11</v>
      </c>
      <c r="B15" s="98" t="s">
        <v>120</v>
      </c>
      <c r="C15" s="46">
        <v>7</v>
      </c>
      <c r="D15" s="46">
        <v>8</v>
      </c>
      <c r="E15" s="46">
        <v>15</v>
      </c>
      <c r="F15" s="99" t="s">
        <v>274</v>
      </c>
    </row>
    <row r="16" spans="1:6" x14ac:dyDescent="0.35">
      <c r="A16" s="40">
        <v>12</v>
      </c>
      <c r="B16" s="98" t="s">
        <v>121</v>
      </c>
      <c r="C16" s="46">
        <v>6</v>
      </c>
      <c r="D16" s="46">
        <v>6</v>
      </c>
      <c r="E16" s="46">
        <v>12</v>
      </c>
      <c r="F16" s="99" t="s">
        <v>274</v>
      </c>
    </row>
    <row r="17" spans="1:6" x14ac:dyDescent="0.35">
      <c r="A17" s="40">
        <v>13</v>
      </c>
      <c r="B17" s="98" t="s">
        <v>122</v>
      </c>
      <c r="C17" s="46">
        <v>8</v>
      </c>
      <c r="D17" s="46">
        <v>7</v>
      </c>
      <c r="E17" s="46">
        <v>15</v>
      </c>
      <c r="F17" s="99" t="s">
        <v>274</v>
      </c>
    </row>
    <row r="18" spans="1:6" x14ac:dyDescent="0.35">
      <c r="A18" s="40">
        <v>14</v>
      </c>
      <c r="B18" s="98" t="s">
        <v>123</v>
      </c>
      <c r="C18" s="46"/>
      <c r="D18" s="46">
        <v>8</v>
      </c>
      <c r="E18" s="46">
        <v>8</v>
      </c>
      <c r="F18" s="99" t="s">
        <v>276</v>
      </c>
    </row>
    <row r="19" spans="1:6" x14ac:dyDescent="0.35">
      <c r="A19" s="40">
        <v>15</v>
      </c>
      <c r="B19" s="98" t="s">
        <v>159</v>
      </c>
      <c r="C19" s="46">
        <v>9</v>
      </c>
      <c r="D19" s="46">
        <v>9</v>
      </c>
      <c r="E19" s="46">
        <v>18</v>
      </c>
      <c r="F19" s="99" t="s">
        <v>278</v>
      </c>
    </row>
    <row r="20" spans="1:6" x14ac:dyDescent="0.35">
      <c r="A20" s="40">
        <v>16</v>
      </c>
      <c r="B20" s="98" t="s">
        <v>193</v>
      </c>
      <c r="C20" s="46"/>
      <c r="D20" s="46">
        <v>9</v>
      </c>
      <c r="E20" s="46">
        <v>9</v>
      </c>
      <c r="F20" s="99" t="s">
        <v>274</v>
      </c>
    </row>
    <row r="21" spans="1:6" x14ac:dyDescent="0.35">
      <c r="A21" s="40">
        <v>17</v>
      </c>
      <c r="B21" s="98" t="s">
        <v>125</v>
      </c>
      <c r="C21" s="46">
        <v>9</v>
      </c>
      <c r="D21" s="46">
        <v>10</v>
      </c>
      <c r="E21" s="46">
        <v>19</v>
      </c>
      <c r="F21" s="99" t="s">
        <v>274</v>
      </c>
    </row>
    <row r="22" spans="1:6" x14ac:dyDescent="0.35">
      <c r="A22" s="40">
        <v>18</v>
      </c>
      <c r="B22" s="98" t="s">
        <v>126</v>
      </c>
      <c r="C22" s="46"/>
      <c r="D22" s="46">
        <v>7</v>
      </c>
      <c r="E22" s="46">
        <v>7</v>
      </c>
      <c r="F22" s="99" t="s">
        <v>274</v>
      </c>
    </row>
    <row r="23" spans="1:6" x14ac:dyDescent="0.35">
      <c r="A23" s="40">
        <v>19</v>
      </c>
      <c r="B23" s="98" t="s">
        <v>127</v>
      </c>
      <c r="C23" s="46">
        <v>8</v>
      </c>
      <c r="D23" s="46">
        <v>9</v>
      </c>
      <c r="E23" s="46">
        <v>17</v>
      </c>
      <c r="F23" s="99" t="s">
        <v>274</v>
      </c>
    </row>
    <row r="24" spans="1:6" x14ac:dyDescent="0.35">
      <c r="A24" s="40">
        <v>20</v>
      </c>
      <c r="B24" s="98" t="s">
        <v>128</v>
      </c>
      <c r="C24" s="46">
        <v>9</v>
      </c>
      <c r="D24" s="46">
        <v>9</v>
      </c>
      <c r="E24" s="46">
        <v>18</v>
      </c>
      <c r="F24" s="99" t="s">
        <v>274</v>
      </c>
    </row>
    <row r="25" spans="1:6" x14ac:dyDescent="0.35">
      <c r="A25" s="40">
        <v>21</v>
      </c>
      <c r="B25" s="98" t="s">
        <v>160</v>
      </c>
      <c r="C25" s="46">
        <v>7</v>
      </c>
      <c r="D25" s="46">
        <v>8</v>
      </c>
      <c r="E25" s="46">
        <v>15</v>
      </c>
      <c r="F25" s="99" t="s">
        <v>274</v>
      </c>
    </row>
    <row r="26" spans="1:6" x14ac:dyDescent="0.35">
      <c r="A26" s="40">
        <v>22</v>
      </c>
      <c r="B26" s="98" t="s">
        <v>130</v>
      </c>
      <c r="C26" s="46">
        <v>1</v>
      </c>
      <c r="D26" s="46">
        <v>8</v>
      </c>
      <c r="E26" s="46">
        <v>9</v>
      </c>
      <c r="F26" s="99" t="s">
        <v>274</v>
      </c>
    </row>
    <row r="27" spans="1:6" x14ac:dyDescent="0.35">
      <c r="A27" s="40">
        <v>23</v>
      </c>
      <c r="B27" s="98" t="s">
        <v>131</v>
      </c>
      <c r="C27" s="46"/>
      <c r="D27" s="46">
        <v>7</v>
      </c>
      <c r="E27" s="46">
        <v>7</v>
      </c>
      <c r="F27" s="99" t="s">
        <v>274</v>
      </c>
    </row>
    <row r="28" spans="1:6" x14ac:dyDescent="0.35">
      <c r="A28" s="40">
        <v>24</v>
      </c>
      <c r="B28" s="98" t="s">
        <v>166</v>
      </c>
      <c r="C28" s="46">
        <v>8</v>
      </c>
      <c r="D28" s="46">
        <v>9</v>
      </c>
      <c r="E28" s="46">
        <v>17</v>
      </c>
      <c r="F28" s="99" t="s">
        <v>274</v>
      </c>
    </row>
    <row r="29" spans="1:6" x14ac:dyDescent="0.35">
      <c r="B29" s="100" t="s">
        <v>106</v>
      </c>
      <c r="C29" s="64">
        <v>110</v>
      </c>
      <c r="D29" s="64">
        <v>196</v>
      </c>
      <c r="E29" s="64">
        <v>306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BE79-F151-46D7-9D9F-62001D666D16}">
  <dimension ref="A1:P23"/>
  <sheetViews>
    <sheetView topLeftCell="A4" workbookViewId="0">
      <selection activeCell="B17" sqref="B17:P17"/>
    </sheetView>
  </sheetViews>
  <sheetFormatPr defaultRowHeight="14.5" x14ac:dyDescent="0.35"/>
  <sheetData>
    <row r="1" spans="1:16" x14ac:dyDescent="0.35">
      <c r="B1" t="s">
        <v>264</v>
      </c>
    </row>
    <row r="2" spans="1:16" x14ac:dyDescent="0.35">
      <c r="B2" t="s">
        <v>265</v>
      </c>
    </row>
    <row r="3" spans="1:16" x14ac:dyDescent="0.35">
      <c r="B3" t="s">
        <v>100</v>
      </c>
      <c r="C3" t="s">
        <v>101</v>
      </c>
    </row>
    <row r="4" spans="1:16" x14ac:dyDescent="0.35">
      <c r="C4" t="s">
        <v>102</v>
      </c>
      <c r="H4" t="s">
        <v>103</v>
      </c>
      <c r="I4" t="s">
        <v>104</v>
      </c>
      <c r="O4" t="s">
        <v>105</v>
      </c>
      <c r="P4" t="s">
        <v>106</v>
      </c>
    </row>
    <row r="5" spans="1:16" x14ac:dyDescent="0.35">
      <c r="A5" t="s">
        <v>79</v>
      </c>
      <c r="B5" t="s">
        <v>234</v>
      </c>
      <c r="C5" t="s">
        <v>108</v>
      </c>
      <c r="D5" t="s">
        <v>266</v>
      </c>
      <c r="E5" t="s">
        <v>109</v>
      </c>
      <c r="F5" t="s">
        <v>260</v>
      </c>
      <c r="G5" t="s">
        <v>157</v>
      </c>
      <c r="I5" t="s">
        <v>108</v>
      </c>
      <c r="J5" t="s">
        <v>248</v>
      </c>
      <c r="K5" t="s">
        <v>266</v>
      </c>
      <c r="L5" t="s">
        <v>109</v>
      </c>
      <c r="M5" t="s">
        <v>260</v>
      </c>
      <c r="N5" t="s">
        <v>157</v>
      </c>
    </row>
    <row r="6" spans="1:16" x14ac:dyDescent="0.35">
      <c r="B6" t="s">
        <v>113</v>
      </c>
      <c r="I6">
        <v>4</v>
      </c>
      <c r="K6">
        <v>2</v>
      </c>
      <c r="L6">
        <v>1</v>
      </c>
      <c r="O6">
        <v>7</v>
      </c>
      <c r="P6">
        <v>7</v>
      </c>
    </row>
    <row r="7" spans="1:16" x14ac:dyDescent="0.35">
      <c r="B7" t="s">
        <v>114</v>
      </c>
      <c r="I7">
        <v>3</v>
      </c>
      <c r="K7">
        <v>2</v>
      </c>
      <c r="M7">
        <v>1</v>
      </c>
      <c r="O7">
        <v>6</v>
      </c>
      <c r="P7">
        <v>6</v>
      </c>
    </row>
    <row r="8" spans="1:16" x14ac:dyDescent="0.35">
      <c r="B8" t="s">
        <v>267</v>
      </c>
      <c r="I8">
        <v>1</v>
      </c>
      <c r="J8">
        <v>3</v>
      </c>
      <c r="K8">
        <v>2</v>
      </c>
      <c r="L8">
        <v>2</v>
      </c>
      <c r="O8">
        <v>8</v>
      </c>
      <c r="P8">
        <v>8</v>
      </c>
    </row>
    <row r="9" spans="1:16" x14ac:dyDescent="0.35">
      <c r="B9" t="s">
        <v>115</v>
      </c>
      <c r="C9">
        <v>3</v>
      </c>
      <c r="D9">
        <v>2</v>
      </c>
      <c r="E9">
        <v>1</v>
      </c>
      <c r="G9">
        <v>1</v>
      </c>
      <c r="H9">
        <v>7</v>
      </c>
      <c r="I9">
        <v>3</v>
      </c>
      <c r="K9">
        <v>2</v>
      </c>
      <c r="L9">
        <v>1</v>
      </c>
      <c r="O9">
        <v>6</v>
      </c>
      <c r="P9">
        <v>13</v>
      </c>
    </row>
    <row r="10" spans="1:16" x14ac:dyDescent="0.35">
      <c r="B10" t="s">
        <v>117</v>
      </c>
      <c r="C10">
        <v>5</v>
      </c>
      <c r="D10">
        <v>2</v>
      </c>
      <c r="E10">
        <v>2</v>
      </c>
      <c r="H10">
        <v>9</v>
      </c>
      <c r="I10">
        <v>5</v>
      </c>
      <c r="K10">
        <v>2</v>
      </c>
      <c r="L10">
        <v>2</v>
      </c>
      <c r="O10">
        <v>9</v>
      </c>
      <c r="P10">
        <v>18</v>
      </c>
    </row>
    <row r="11" spans="1:16" x14ac:dyDescent="0.35">
      <c r="B11" t="s">
        <v>119</v>
      </c>
      <c r="J11">
        <v>3</v>
      </c>
      <c r="K11">
        <v>2</v>
      </c>
      <c r="L11">
        <v>1</v>
      </c>
      <c r="O11">
        <v>6</v>
      </c>
      <c r="P11">
        <v>6</v>
      </c>
    </row>
    <row r="12" spans="1:16" x14ac:dyDescent="0.35">
      <c r="B12" t="s">
        <v>120</v>
      </c>
      <c r="I12">
        <v>3</v>
      </c>
      <c r="K12">
        <v>2</v>
      </c>
      <c r="M12">
        <v>1</v>
      </c>
      <c r="O12">
        <v>6</v>
      </c>
      <c r="P12">
        <v>6</v>
      </c>
    </row>
    <row r="13" spans="1:16" x14ac:dyDescent="0.35">
      <c r="B13" t="s">
        <v>121</v>
      </c>
      <c r="C13">
        <v>3</v>
      </c>
      <c r="D13">
        <v>2</v>
      </c>
      <c r="F13">
        <v>1</v>
      </c>
      <c r="H13">
        <v>6</v>
      </c>
      <c r="I13">
        <v>4</v>
      </c>
      <c r="K13">
        <v>2</v>
      </c>
      <c r="L13">
        <v>2</v>
      </c>
      <c r="O13">
        <v>8</v>
      </c>
      <c r="P13">
        <v>14</v>
      </c>
    </row>
    <row r="14" spans="1:16" x14ac:dyDescent="0.35">
      <c r="B14" t="s">
        <v>122</v>
      </c>
      <c r="C14">
        <v>3</v>
      </c>
      <c r="D14">
        <v>2</v>
      </c>
      <c r="F14">
        <v>1</v>
      </c>
      <c r="H14">
        <v>6</v>
      </c>
      <c r="I14">
        <v>3</v>
      </c>
      <c r="K14">
        <v>2</v>
      </c>
      <c r="L14">
        <v>1</v>
      </c>
      <c r="O14">
        <v>6</v>
      </c>
      <c r="P14">
        <v>12</v>
      </c>
    </row>
    <row r="15" spans="1:16" x14ac:dyDescent="0.35">
      <c r="B15" t="s">
        <v>123</v>
      </c>
      <c r="G15">
        <v>1</v>
      </c>
      <c r="H15">
        <v>1</v>
      </c>
      <c r="N15">
        <v>3</v>
      </c>
      <c r="O15">
        <v>3</v>
      </c>
      <c r="P15">
        <v>4</v>
      </c>
    </row>
    <row r="16" spans="1:16" x14ac:dyDescent="0.35">
      <c r="B16" t="s">
        <v>159</v>
      </c>
      <c r="C16">
        <v>5</v>
      </c>
      <c r="D16">
        <v>2</v>
      </c>
      <c r="E16">
        <v>1</v>
      </c>
      <c r="F16">
        <v>2</v>
      </c>
      <c r="H16">
        <v>10</v>
      </c>
      <c r="I16">
        <v>5</v>
      </c>
      <c r="K16">
        <v>2</v>
      </c>
      <c r="L16">
        <v>2</v>
      </c>
      <c r="O16">
        <v>9</v>
      </c>
      <c r="P16">
        <v>19</v>
      </c>
    </row>
    <row r="17" spans="2:16" x14ac:dyDescent="0.35">
      <c r="B17" t="s">
        <v>125</v>
      </c>
      <c r="C17">
        <v>10</v>
      </c>
      <c r="D17">
        <v>4</v>
      </c>
      <c r="E17">
        <v>3</v>
      </c>
      <c r="F17">
        <v>1</v>
      </c>
      <c r="G17">
        <v>0</v>
      </c>
      <c r="H17">
        <v>18</v>
      </c>
      <c r="I17">
        <v>9</v>
      </c>
      <c r="J17">
        <v>0</v>
      </c>
      <c r="K17">
        <v>4</v>
      </c>
      <c r="L17">
        <v>3</v>
      </c>
      <c r="M17">
        <v>0</v>
      </c>
      <c r="N17">
        <v>0</v>
      </c>
      <c r="O17">
        <v>16</v>
      </c>
      <c r="P17">
        <v>34</v>
      </c>
    </row>
    <row r="18" spans="2:16" x14ac:dyDescent="0.35">
      <c r="B18" t="s">
        <v>126</v>
      </c>
      <c r="C18">
        <v>3</v>
      </c>
      <c r="D18">
        <v>2</v>
      </c>
      <c r="F18">
        <v>1</v>
      </c>
      <c r="H18">
        <v>6</v>
      </c>
      <c r="I18">
        <v>3</v>
      </c>
      <c r="K18">
        <v>2</v>
      </c>
      <c r="L18">
        <v>1</v>
      </c>
      <c r="O18">
        <v>6</v>
      </c>
      <c r="P18">
        <v>12</v>
      </c>
    </row>
    <row r="19" spans="2:16" x14ac:dyDescent="0.35">
      <c r="B19" t="s">
        <v>127</v>
      </c>
      <c r="C19">
        <v>4</v>
      </c>
      <c r="D19">
        <v>2</v>
      </c>
      <c r="E19">
        <v>2</v>
      </c>
      <c r="H19">
        <v>8</v>
      </c>
      <c r="I19">
        <v>5</v>
      </c>
      <c r="K19">
        <v>2</v>
      </c>
      <c r="L19">
        <v>2</v>
      </c>
      <c r="O19">
        <v>9</v>
      </c>
      <c r="P19">
        <v>17</v>
      </c>
    </row>
    <row r="20" spans="2:16" x14ac:dyDescent="0.35">
      <c r="B20" t="s">
        <v>128</v>
      </c>
      <c r="C20">
        <v>3</v>
      </c>
      <c r="D20">
        <v>2</v>
      </c>
      <c r="E20">
        <v>1</v>
      </c>
      <c r="H20">
        <v>6</v>
      </c>
      <c r="I20">
        <v>5</v>
      </c>
      <c r="K20">
        <v>2</v>
      </c>
      <c r="L20">
        <v>2</v>
      </c>
      <c r="O20">
        <v>9</v>
      </c>
      <c r="P20">
        <v>15</v>
      </c>
    </row>
    <row r="21" spans="2:16" x14ac:dyDescent="0.35">
      <c r="B21" t="s">
        <v>160</v>
      </c>
      <c r="C21">
        <v>3</v>
      </c>
      <c r="D21">
        <v>2</v>
      </c>
      <c r="E21">
        <v>1</v>
      </c>
      <c r="H21">
        <v>6</v>
      </c>
      <c r="I21">
        <v>3</v>
      </c>
      <c r="K21">
        <v>2</v>
      </c>
      <c r="L21">
        <v>2</v>
      </c>
      <c r="O21">
        <v>7</v>
      </c>
      <c r="P21">
        <v>13</v>
      </c>
    </row>
    <row r="22" spans="2:16" x14ac:dyDescent="0.35">
      <c r="B22" t="s">
        <v>130</v>
      </c>
      <c r="I22">
        <v>4</v>
      </c>
      <c r="K22">
        <v>2</v>
      </c>
      <c r="L22">
        <v>2</v>
      </c>
      <c r="M22">
        <v>1</v>
      </c>
      <c r="O22">
        <v>9</v>
      </c>
      <c r="P22">
        <v>9</v>
      </c>
    </row>
    <row r="23" spans="2:16" x14ac:dyDescent="0.35">
      <c r="B23" t="s">
        <v>106</v>
      </c>
      <c r="C23">
        <v>42</v>
      </c>
      <c r="D23">
        <v>22</v>
      </c>
      <c r="E23">
        <v>11</v>
      </c>
      <c r="F23">
        <v>6</v>
      </c>
      <c r="G23">
        <v>2</v>
      </c>
      <c r="H23">
        <v>83</v>
      </c>
      <c r="I23">
        <v>60</v>
      </c>
      <c r="J23">
        <v>6</v>
      </c>
      <c r="K23">
        <v>34</v>
      </c>
      <c r="L23">
        <v>24</v>
      </c>
      <c r="M23">
        <v>3</v>
      </c>
      <c r="N23">
        <v>3</v>
      </c>
      <c r="O23">
        <v>130</v>
      </c>
      <c r="P23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0C6B-EB58-43F1-AC42-ED278FD8DC2F}">
  <dimension ref="A1:N27"/>
  <sheetViews>
    <sheetView topLeftCell="A7" workbookViewId="0">
      <selection activeCell="D8" sqref="D8"/>
    </sheetView>
  </sheetViews>
  <sheetFormatPr defaultRowHeight="14.5" x14ac:dyDescent="0.35"/>
  <sheetData>
    <row r="1" spans="1:14" x14ac:dyDescent="0.35">
      <c r="A1" s="6"/>
      <c r="B1" s="6" t="s">
        <v>256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35">
      <c r="A2" s="6"/>
      <c r="B2" s="6" t="s">
        <v>257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35">
      <c r="A3" s="6"/>
      <c r="B3" s="73" t="s">
        <v>100</v>
      </c>
      <c r="C3" s="73" t="s">
        <v>101</v>
      </c>
      <c r="D3" s="73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35">
      <c r="A4" s="6"/>
      <c r="B4" s="38"/>
      <c r="C4" s="38" t="s">
        <v>102</v>
      </c>
      <c r="D4" s="38"/>
      <c r="E4" s="38"/>
      <c r="F4" s="38" t="s">
        <v>103</v>
      </c>
      <c r="G4" s="38" t="s">
        <v>104</v>
      </c>
      <c r="H4" s="38"/>
      <c r="I4" s="38"/>
      <c r="J4" s="38"/>
      <c r="K4" s="38" t="s">
        <v>105</v>
      </c>
      <c r="L4" s="38" t="s">
        <v>258</v>
      </c>
      <c r="M4" s="38" t="s">
        <v>259</v>
      </c>
      <c r="N4" s="38" t="s">
        <v>106</v>
      </c>
    </row>
    <row r="5" spans="1:14" x14ac:dyDescent="0.35">
      <c r="A5" s="69" t="s">
        <v>79</v>
      </c>
      <c r="B5" s="72" t="s">
        <v>234</v>
      </c>
      <c r="C5" s="38" t="s">
        <v>108</v>
      </c>
      <c r="D5" s="38" t="s">
        <v>109</v>
      </c>
      <c r="E5" s="38" t="s">
        <v>154</v>
      </c>
      <c r="F5" s="38"/>
      <c r="G5" s="38" t="s">
        <v>108</v>
      </c>
      <c r="H5" s="38" t="s">
        <v>109</v>
      </c>
      <c r="I5" s="38" t="s">
        <v>260</v>
      </c>
      <c r="J5" s="38" t="s">
        <v>154</v>
      </c>
      <c r="K5" s="38"/>
      <c r="L5" s="38" t="s">
        <v>108</v>
      </c>
      <c r="M5" s="38"/>
      <c r="N5" s="38"/>
    </row>
    <row r="6" spans="1:14" x14ac:dyDescent="0.35">
      <c r="A6" s="39">
        <v>1</v>
      </c>
      <c r="B6" s="70" t="s">
        <v>113</v>
      </c>
      <c r="C6" s="39">
        <v>2</v>
      </c>
      <c r="D6" s="39">
        <v>1</v>
      </c>
      <c r="E6" s="39"/>
      <c r="F6" s="39">
        <v>3</v>
      </c>
      <c r="G6" s="39">
        <v>5</v>
      </c>
      <c r="H6" s="39">
        <v>1</v>
      </c>
      <c r="I6" s="39"/>
      <c r="J6" s="39"/>
      <c r="K6" s="39">
        <v>6</v>
      </c>
      <c r="L6" s="39"/>
      <c r="M6" s="39"/>
      <c r="N6" s="39">
        <v>9</v>
      </c>
    </row>
    <row r="7" spans="1:14" x14ac:dyDescent="0.35">
      <c r="A7" s="39">
        <v>2</v>
      </c>
      <c r="B7" s="70" t="s">
        <v>170</v>
      </c>
      <c r="C7" s="39"/>
      <c r="D7" s="39"/>
      <c r="E7" s="39"/>
      <c r="F7" s="39"/>
      <c r="G7" s="39">
        <v>2</v>
      </c>
      <c r="H7" s="39">
        <v>1</v>
      </c>
      <c r="I7" s="39"/>
      <c r="J7" s="39"/>
      <c r="K7" s="39">
        <v>3</v>
      </c>
      <c r="L7" s="39"/>
      <c r="M7" s="39"/>
      <c r="N7" s="39">
        <v>3</v>
      </c>
    </row>
    <row r="8" spans="1:14" x14ac:dyDescent="0.35">
      <c r="A8" s="39">
        <v>3</v>
      </c>
      <c r="B8" s="70" t="s">
        <v>158</v>
      </c>
      <c r="C8" s="39"/>
      <c r="D8" s="39"/>
      <c r="E8" s="39"/>
      <c r="F8" s="39"/>
      <c r="G8" s="39">
        <v>6</v>
      </c>
      <c r="H8" s="39">
        <v>1</v>
      </c>
      <c r="I8" s="39"/>
      <c r="J8" s="39"/>
      <c r="K8" s="39">
        <v>7</v>
      </c>
      <c r="L8" s="39"/>
      <c r="M8" s="39"/>
      <c r="N8" s="39">
        <v>7</v>
      </c>
    </row>
    <row r="9" spans="1:14" x14ac:dyDescent="0.35">
      <c r="A9" s="39">
        <v>4</v>
      </c>
      <c r="B9" s="70" t="s">
        <v>163</v>
      </c>
      <c r="C9" s="39"/>
      <c r="D9" s="39"/>
      <c r="E9" s="39"/>
      <c r="F9" s="39"/>
      <c r="G9" s="39">
        <v>3</v>
      </c>
      <c r="H9" s="39">
        <v>1</v>
      </c>
      <c r="I9" s="39"/>
      <c r="J9" s="39"/>
      <c r="K9" s="39">
        <v>4</v>
      </c>
      <c r="L9" s="39"/>
      <c r="M9" s="39"/>
      <c r="N9" s="39">
        <v>4</v>
      </c>
    </row>
    <row r="10" spans="1:14" x14ac:dyDescent="0.35">
      <c r="A10" s="39">
        <v>5</v>
      </c>
      <c r="B10" s="70" t="s">
        <v>164</v>
      </c>
      <c r="C10" s="39"/>
      <c r="D10" s="39"/>
      <c r="E10" s="39"/>
      <c r="F10" s="39"/>
      <c r="G10" s="39">
        <v>3</v>
      </c>
      <c r="H10" s="39">
        <v>1</v>
      </c>
      <c r="I10" s="39"/>
      <c r="J10" s="39"/>
      <c r="K10" s="39">
        <v>4</v>
      </c>
      <c r="L10" s="39"/>
      <c r="M10" s="39"/>
      <c r="N10" s="39">
        <v>4</v>
      </c>
    </row>
    <row r="11" spans="1:14" x14ac:dyDescent="0.35">
      <c r="A11" s="39">
        <v>6</v>
      </c>
      <c r="B11" s="70" t="s">
        <v>115</v>
      </c>
      <c r="C11" s="39">
        <v>5</v>
      </c>
      <c r="D11" s="39">
        <v>2</v>
      </c>
      <c r="E11" s="39"/>
      <c r="F11" s="39">
        <v>7</v>
      </c>
      <c r="G11" s="39">
        <v>10</v>
      </c>
      <c r="H11" s="39">
        <v>2</v>
      </c>
      <c r="I11" s="39"/>
      <c r="J11" s="39"/>
      <c r="K11" s="39">
        <v>12</v>
      </c>
      <c r="L11" s="39"/>
      <c r="M11" s="39"/>
      <c r="N11" s="39">
        <v>19</v>
      </c>
    </row>
    <row r="12" spans="1:14" x14ac:dyDescent="0.35">
      <c r="A12" s="39">
        <v>7</v>
      </c>
      <c r="B12" s="70" t="s">
        <v>117</v>
      </c>
      <c r="C12" s="39">
        <v>3</v>
      </c>
      <c r="D12" s="39">
        <v>1</v>
      </c>
      <c r="E12" s="39"/>
      <c r="F12" s="39">
        <v>4</v>
      </c>
      <c r="G12" s="39">
        <v>3</v>
      </c>
      <c r="H12" s="39">
        <v>1</v>
      </c>
      <c r="I12" s="39"/>
      <c r="J12" s="39"/>
      <c r="K12" s="39">
        <v>4</v>
      </c>
      <c r="L12" s="39"/>
      <c r="M12" s="39"/>
      <c r="N12" s="39">
        <v>8</v>
      </c>
    </row>
    <row r="13" spans="1:14" x14ac:dyDescent="0.35">
      <c r="A13" s="39">
        <v>8</v>
      </c>
      <c r="B13" s="70" t="s">
        <v>118</v>
      </c>
      <c r="C13" s="39">
        <v>3</v>
      </c>
      <c r="D13" s="39">
        <v>1</v>
      </c>
      <c r="E13" s="39">
        <v>2</v>
      </c>
      <c r="F13" s="39">
        <v>6</v>
      </c>
      <c r="G13" s="39">
        <v>5</v>
      </c>
      <c r="H13" s="39">
        <v>1</v>
      </c>
      <c r="I13" s="39"/>
      <c r="J13" s="39"/>
      <c r="K13" s="39">
        <v>6</v>
      </c>
      <c r="L13" s="39"/>
      <c r="M13" s="39"/>
      <c r="N13" s="39">
        <v>12</v>
      </c>
    </row>
    <row r="14" spans="1:14" x14ac:dyDescent="0.35">
      <c r="A14" s="39">
        <v>9</v>
      </c>
      <c r="B14" s="70" t="s">
        <v>119</v>
      </c>
      <c r="C14" s="39">
        <v>4</v>
      </c>
      <c r="D14" s="39">
        <v>1</v>
      </c>
      <c r="E14" s="39"/>
      <c r="F14" s="39">
        <v>5</v>
      </c>
      <c r="G14" s="39">
        <v>5</v>
      </c>
      <c r="H14" s="39">
        <v>1</v>
      </c>
      <c r="I14" s="39"/>
      <c r="J14" s="39"/>
      <c r="K14" s="39">
        <v>6</v>
      </c>
      <c r="L14" s="39"/>
      <c r="M14" s="39"/>
      <c r="N14" s="39">
        <v>11</v>
      </c>
    </row>
    <row r="15" spans="1:14" x14ac:dyDescent="0.35">
      <c r="A15" s="39">
        <v>10</v>
      </c>
      <c r="B15" s="70" t="s">
        <v>120</v>
      </c>
      <c r="C15" s="39">
        <v>3</v>
      </c>
      <c r="D15" s="39">
        <v>1</v>
      </c>
      <c r="E15" s="39"/>
      <c r="F15" s="39">
        <v>4</v>
      </c>
      <c r="G15" s="39">
        <v>5</v>
      </c>
      <c r="H15" s="39">
        <v>1</v>
      </c>
      <c r="I15" s="39"/>
      <c r="J15" s="39"/>
      <c r="K15" s="39">
        <v>6</v>
      </c>
      <c r="L15" s="39"/>
      <c r="M15" s="39"/>
      <c r="N15" s="39">
        <v>10</v>
      </c>
    </row>
    <row r="16" spans="1:14" x14ac:dyDescent="0.35">
      <c r="A16" s="39">
        <v>11</v>
      </c>
      <c r="B16" s="70" t="s">
        <v>121</v>
      </c>
      <c r="C16" s="39">
        <v>5</v>
      </c>
      <c r="D16" s="39">
        <v>1</v>
      </c>
      <c r="E16" s="39"/>
      <c r="F16" s="39">
        <v>6</v>
      </c>
      <c r="G16" s="39">
        <v>3</v>
      </c>
      <c r="H16" s="39">
        <v>1</v>
      </c>
      <c r="I16" s="39">
        <v>2</v>
      </c>
      <c r="J16" s="39"/>
      <c r="K16" s="39">
        <v>6</v>
      </c>
      <c r="L16" s="39">
        <v>1</v>
      </c>
      <c r="M16" s="39">
        <v>1</v>
      </c>
      <c r="N16" s="39">
        <v>13</v>
      </c>
    </row>
    <row r="17" spans="1:14" x14ac:dyDescent="0.35">
      <c r="A17" s="39">
        <v>12</v>
      </c>
      <c r="B17" s="70" t="s">
        <v>122</v>
      </c>
      <c r="C17" s="39">
        <v>4</v>
      </c>
      <c r="D17" s="39">
        <v>1</v>
      </c>
      <c r="E17" s="39"/>
      <c r="F17" s="39">
        <v>5</v>
      </c>
      <c r="G17" s="39">
        <v>4</v>
      </c>
      <c r="H17" s="39">
        <v>1</v>
      </c>
      <c r="I17" s="39"/>
      <c r="J17" s="39"/>
      <c r="K17" s="39">
        <v>5</v>
      </c>
      <c r="L17" s="39">
        <v>1</v>
      </c>
      <c r="M17" s="39">
        <v>1</v>
      </c>
      <c r="N17" s="39">
        <v>11</v>
      </c>
    </row>
    <row r="18" spans="1:14" x14ac:dyDescent="0.35">
      <c r="A18" s="39">
        <v>13</v>
      </c>
      <c r="B18" s="70" t="s">
        <v>123</v>
      </c>
      <c r="C18" s="39">
        <v>2</v>
      </c>
      <c r="D18" s="39">
        <v>1</v>
      </c>
      <c r="E18" s="39"/>
      <c r="F18" s="39">
        <v>3</v>
      </c>
      <c r="G18" s="39">
        <v>2</v>
      </c>
      <c r="H18" s="39">
        <v>1</v>
      </c>
      <c r="I18" s="39"/>
      <c r="J18" s="39"/>
      <c r="K18" s="39">
        <v>3</v>
      </c>
      <c r="L18" s="39"/>
      <c r="M18" s="39"/>
      <c r="N18" s="39">
        <v>6</v>
      </c>
    </row>
    <row r="19" spans="1:14" x14ac:dyDescent="0.35">
      <c r="A19" s="39">
        <v>14</v>
      </c>
      <c r="B19" s="70" t="s">
        <v>159</v>
      </c>
      <c r="C19" s="39">
        <v>6</v>
      </c>
      <c r="D19" s="39"/>
      <c r="E19" s="39"/>
      <c r="F19" s="39">
        <v>6</v>
      </c>
      <c r="G19" s="39"/>
      <c r="H19" s="39">
        <v>2</v>
      </c>
      <c r="I19" s="39"/>
      <c r="J19" s="39"/>
      <c r="K19" s="39">
        <v>2</v>
      </c>
      <c r="L19" s="39">
        <v>6</v>
      </c>
      <c r="M19" s="39">
        <v>6</v>
      </c>
      <c r="N19" s="39">
        <v>14</v>
      </c>
    </row>
    <row r="20" spans="1:14" x14ac:dyDescent="0.35">
      <c r="A20" s="39">
        <v>15</v>
      </c>
      <c r="B20" s="70" t="s">
        <v>125</v>
      </c>
      <c r="C20" s="39">
        <v>2</v>
      </c>
      <c r="D20" s="39">
        <v>1</v>
      </c>
      <c r="E20" s="39"/>
      <c r="F20" s="39">
        <v>3</v>
      </c>
      <c r="G20" s="39">
        <v>4</v>
      </c>
      <c r="H20" s="39">
        <v>1</v>
      </c>
      <c r="I20" s="39"/>
      <c r="J20" s="39"/>
      <c r="K20" s="39">
        <v>5</v>
      </c>
      <c r="L20" s="39"/>
      <c r="M20" s="39"/>
      <c r="N20" s="39">
        <v>8</v>
      </c>
    </row>
    <row r="21" spans="1:14" x14ac:dyDescent="0.35">
      <c r="A21" s="39">
        <v>16</v>
      </c>
      <c r="B21" s="70" t="s">
        <v>126</v>
      </c>
      <c r="C21" s="39"/>
      <c r="D21" s="39"/>
      <c r="E21" s="39"/>
      <c r="F21" s="39"/>
      <c r="G21" s="39">
        <v>2</v>
      </c>
      <c r="H21" s="39">
        <v>1</v>
      </c>
      <c r="I21" s="39"/>
      <c r="J21" s="39"/>
      <c r="K21" s="39">
        <v>3</v>
      </c>
      <c r="L21" s="39"/>
      <c r="M21" s="39"/>
      <c r="N21" s="39">
        <v>3</v>
      </c>
    </row>
    <row r="22" spans="1:14" x14ac:dyDescent="0.35">
      <c r="A22" s="39">
        <v>17</v>
      </c>
      <c r="B22" s="70" t="s">
        <v>261</v>
      </c>
      <c r="C22" s="39">
        <v>4</v>
      </c>
      <c r="D22" s="39">
        <v>1</v>
      </c>
      <c r="E22" s="39"/>
      <c r="F22" s="39">
        <v>5</v>
      </c>
      <c r="G22" s="39">
        <v>4</v>
      </c>
      <c r="H22" s="39">
        <v>1</v>
      </c>
      <c r="I22" s="39"/>
      <c r="J22" s="39">
        <v>1</v>
      </c>
      <c r="K22" s="39">
        <v>6</v>
      </c>
      <c r="L22" s="39"/>
      <c r="M22" s="39"/>
      <c r="N22" s="39">
        <v>11</v>
      </c>
    </row>
    <row r="23" spans="1:14" x14ac:dyDescent="0.35">
      <c r="A23" s="39">
        <v>18</v>
      </c>
      <c r="B23" s="70" t="s">
        <v>128</v>
      </c>
      <c r="C23" s="39">
        <v>5</v>
      </c>
      <c r="D23" s="39">
        <v>1</v>
      </c>
      <c r="E23" s="39"/>
      <c r="F23" s="39">
        <v>6</v>
      </c>
      <c r="G23" s="39">
        <v>5</v>
      </c>
      <c r="H23" s="39">
        <v>1</v>
      </c>
      <c r="I23" s="39"/>
      <c r="J23" s="39"/>
      <c r="K23" s="39">
        <v>6</v>
      </c>
      <c r="L23" s="39"/>
      <c r="M23" s="39"/>
      <c r="N23" s="39">
        <v>12</v>
      </c>
    </row>
    <row r="24" spans="1:14" x14ac:dyDescent="0.35">
      <c r="A24" s="39">
        <v>19</v>
      </c>
      <c r="B24" s="70" t="s">
        <v>160</v>
      </c>
      <c r="C24" s="39">
        <v>4</v>
      </c>
      <c r="D24" s="39">
        <v>1</v>
      </c>
      <c r="E24" s="39"/>
      <c r="F24" s="39">
        <v>5</v>
      </c>
      <c r="G24" s="39">
        <v>5</v>
      </c>
      <c r="H24" s="39">
        <v>1</v>
      </c>
      <c r="I24" s="39"/>
      <c r="J24" s="39"/>
      <c r="K24" s="39">
        <v>6</v>
      </c>
      <c r="L24" s="39"/>
      <c r="M24" s="39"/>
      <c r="N24" s="39">
        <v>11</v>
      </c>
    </row>
    <row r="25" spans="1:14" x14ac:dyDescent="0.35">
      <c r="A25" s="39">
        <v>20</v>
      </c>
      <c r="B25" s="70" t="s">
        <v>130</v>
      </c>
      <c r="C25" s="39">
        <v>4</v>
      </c>
      <c r="D25" s="39">
        <v>1</v>
      </c>
      <c r="E25" s="39"/>
      <c r="F25" s="39">
        <v>5</v>
      </c>
      <c r="G25" s="39">
        <v>4</v>
      </c>
      <c r="H25" s="39">
        <v>1</v>
      </c>
      <c r="I25" s="39"/>
      <c r="J25" s="39">
        <v>1</v>
      </c>
      <c r="K25" s="39">
        <v>6</v>
      </c>
      <c r="L25" s="39"/>
      <c r="M25" s="39"/>
      <c r="N25" s="39">
        <v>11</v>
      </c>
    </row>
    <row r="26" spans="1:14" x14ac:dyDescent="0.35">
      <c r="A26" s="39">
        <v>21</v>
      </c>
      <c r="B26" s="70" t="s">
        <v>262</v>
      </c>
      <c r="C26" s="39"/>
      <c r="D26" s="39"/>
      <c r="E26" s="39"/>
      <c r="F26" s="39"/>
      <c r="G26" s="39">
        <v>5</v>
      </c>
      <c r="H26" s="39">
        <v>2</v>
      </c>
      <c r="I26" s="39"/>
      <c r="J26" s="39"/>
      <c r="K26" s="39">
        <v>7</v>
      </c>
      <c r="L26" s="39"/>
      <c r="M26" s="39"/>
      <c r="N26" s="39">
        <v>7</v>
      </c>
    </row>
    <row r="27" spans="1:14" x14ac:dyDescent="0.35">
      <c r="A27" s="70"/>
      <c r="B27" s="70" t="s">
        <v>106</v>
      </c>
      <c r="C27" s="39">
        <v>56</v>
      </c>
      <c r="D27" s="39">
        <v>15</v>
      </c>
      <c r="E27" s="39">
        <v>2</v>
      </c>
      <c r="F27" s="39">
        <v>73</v>
      </c>
      <c r="G27" s="39">
        <v>85</v>
      </c>
      <c r="H27" s="39">
        <v>24</v>
      </c>
      <c r="I27" s="39">
        <v>2</v>
      </c>
      <c r="J27" s="39">
        <v>2</v>
      </c>
      <c r="K27" s="39">
        <v>113</v>
      </c>
      <c r="L27" s="39">
        <v>8</v>
      </c>
      <c r="M27" s="39">
        <v>8</v>
      </c>
      <c r="N27" s="39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2F8B-7B38-4954-98B2-62B94764F409}">
  <dimension ref="B1:L13"/>
  <sheetViews>
    <sheetView workbookViewId="0">
      <selection activeCell="C13" sqref="C13:L13"/>
    </sheetView>
  </sheetViews>
  <sheetFormatPr defaultRowHeight="14.5" x14ac:dyDescent="0.35"/>
  <cols>
    <col min="1" max="2" width="8.7265625" style="6"/>
    <col min="3" max="3" width="25.90625" style="6" bestFit="1" customWidth="1"/>
    <col min="4" max="16384" width="8.7265625" style="6"/>
  </cols>
  <sheetData>
    <row r="1" spans="2:12" x14ac:dyDescent="0.35">
      <c r="C1" s="6" t="s">
        <v>251</v>
      </c>
    </row>
    <row r="2" spans="2:12" x14ac:dyDescent="0.35">
      <c r="C2" s="6" t="s">
        <v>252</v>
      </c>
    </row>
    <row r="3" spans="2:12" x14ac:dyDescent="0.35">
      <c r="C3" s="6" t="s">
        <v>253</v>
      </c>
      <c r="D3" s="6" t="s">
        <v>101</v>
      </c>
    </row>
    <row r="4" spans="2:12" x14ac:dyDescent="0.35">
      <c r="D4" s="6" t="s">
        <v>102</v>
      </c>
      <c r="G4" s="6" t="s">
        <v>103</v>
      </c>
      <c r="H4" s="6" t="s">
        <v>104</v>
      </c>
      <c r="K4" s="6" t="s">
        <v>105</v>
      </c>
      <c r="L4" s="6" t="s">
        <v>106</v>
      </c>
    </row>
    <row r="5" spans="2:12" x14ac:dyDescent="0.35">
      <c r="B5" s="38" t="s">
        <v>79</v>
      </c>
      <c r="C5" s="38" t="s">
        <v>107</v>
      </c>
      <c r="D5" s="38" t="s">
        <v>108</v>
      </c>
      <c r="E5" s="38" t="s">
        <v>109</v>
      </c>
      <c r="F5" s="38" t="s">
        <v>156</v>
      </c>
      <c r="G5" s="38" t="s">
        <v>103</v>
      </c>
      <c r="H5" s="38" t="s">
        <v>108</v>
      </c>
      <c r="I5" s="38" t="s">
        <v>109</v>
      </c>
      <c r="J5" s="38" t="s">
        <v>156</v>
      </c>
      <c r="K5" s="38" t="s">
        <v>105</v>
      </c>
      <c r="L5" s="38" t="s">
        <v>106</v>
      </c>
    </row>
    <row r="6" spans="2:12" x14ac:dyDescent="0.35">
      <c r="B6" s="38">
        <v>1</v>
      </c>
      <c r="C6" s="38" t="s">
        <v>115</v>
      </c>
      <c r="D6" s="39">
        <v>1</v>
      </c>
      <c r="E6" s="39">
        <v>1</v>
      </c>
      <c r="F6" s="39">
        <v>1</v>
      </c>
      <c r="G6" s="39">
        <v>3</v>
      </c>
      <c r="H6" s="39">
        <v>1</v>
      </c>
      <c r="I6" s="39">
        <v>1</v>
      </c>
      <c r="J6" s="39">
        <v>1</v>
      </c>
      <c r="K6" s="39">
        <v>3</v>
      </c>
      <c r="L6" s="39">
        <v>6</v>
      </c>
    </row>
    <row r="7" spans="2:12" x14ac:dyDescent="0.35">
      <c r="B7" s="38">
        <v>2</v>
      </c>
      <c r="C7" s="38" t="s">
        <v>117</v>
      </c>
      <c r="D7" s="39">
        <v>1</v>
      </c>
      <c r="E7" s="39">
        <v>1</v>
      </c>
      <c r="F7" s="39">
        <v>1</v>
      </c>
      <c r="G7" s="39">
        <v>3</v>
      </c>
      <c r="H7" s="39">
        <v>1</v>
      </c>
      <c r="I7" s="39">
        <v>1</v>
      </c>
      <c r="J7" s="39">
        <v>1</v>
      </c>
      <c r="K7" s="39">
        <v>3</v>
      </c>
      <c r="L7" s="39">
        <v>6</v>
      </c>
    </row>
    <row r="8" spans="2:12" x14ac:dyDescent="0.35">
      <c r="B8" s="38">
        <v>3</v>
      </c>
      <c r="C8" s="38" t="s">
        <v>119</v>
      </c>
      <c r="D8" s="39"/>
      <c r="E8" s="39"/>
      <c r="F8" s="39"/>
      <c r="G8" s="39"/>
      <c r="H8" s="39">
        <v>1</v>
      </c>
      <c r="I8" s="39">
        <v>1</v>
      </c>
      <c r="J8" s="39">
        <v>1</v>
      </c>
      <c r="K8" s="39">
        <v>3</v>
      </c>
      <c r="L8" s="39">
        <v>3</v>
      </c>
    </row>
    <row r="9" spans="2:12" x14ac:dyDescent="0.35">
      <c r="B9" s="38">
        <v>4</v>
      </c>
      <c r="C9" s="38" t="s">
        <v>122</v>
      </c>
      <c r="D9" s="39">
        <v>1</v>
      </c>
      <c r="E9" s="39">
        <v>1</v>
      </c>
      <c r="F9" s="39"/>
      <c r="G9" s="39">
        <v>2</v>
      </c>
      <c r="H9" s="39"/>
      <c r="I9" s="39"/>
      <c r="J9" s="39"/>
      <c r="K9" s="39"/>
      <c r="L9" s="39">
        <v>2</v>
      </c>
    </row>
    <row r="10" spans="2:12" x14ac:dyDescent="0.35">
      <c r="B10" s="38">
        <v>5</v>
      </c>
      <c r="C10" s="38" t="s">
        <v>124</v>
      </c>
      <c r="D10" s="39">
        <v>1</v>
      </c>
      <c r="E10" s="39">
        <v>1</v>
      </c>
      <c r="F10" s="39">
        <v>1</v>
      </c>
      <c r="G10" s="39">
        <v>3</v>
      </c>
      <c r="H10" s="39">
        <v>1</v>
      </c>
      <c r="I10" s="39">
        <v>1</v>
      </c>
      <c r="J10" s="39">
        <v>1</v>
      </c>
      <c r="K10" s="39">
        <v>3</v>
      </c>
      <c r="L10" s="39">
        <v>6</v>
      </c>
    </row>
    <row r="11" spans="2:12" x14ac:dyDescent="0.35">
      <c r="B11" s="38">
        <v>6</v>
      </c>
      <c r="C11" s="38" t="s">
        <v>127</v>
      </c>
      <c r="D11" s="39">
        <v>1</v>
      </c>
      <c r="E11" s="39">
        <v>1</v>
      </c>
      <c r="F11" s="39"/>
      <c r="G11" s="39">
        <v>2</v>
      </c>
      <c r="H11" s="39">
        <v>1</v>
      </c>
      <c r="I11" s="39">
        <v>1</v>
      </c>
      <c r="J11" s="39">
        <v>1</v>
      </c>
      <c r="K11" s="39">
        <v>3</v>
      </c>
      <c r="L11" s="39">
        <v>5</v>
      </c>
    </row>
    <row r="12" spans="2:12" x14ac:dyDescent="0.35">
      <c r="B12" s="38">
        <v>7</v>
      </c>
      <c r="C12" s="38" t="s">
        <v>128</v>
      </c>
      <c r="D12" s="39"/>
      <c r="E12" s="39"/>
      <c r="F12" s="39"/>
      <c r="G12" s="39"/>
      <c r="H12" s="39">
        <v>1</v>
      </c>
      <c r="I12" s="39">
        <v>1</v>
      </c>
      <c r="J12" s="39">
        <v>1</v>
      </c>
      <c r="K12" s="39">
        <v>3</v>
      </c>
      <c r="L12" s="39">
        <v>3</v>
      </c>
    </row>
    <row r="13" spans="2:12" x14ac:dyDescent="0.35">
      <c r="B13" s="38" t="s">
        <v>106</v>
      </c>
      <c r="C13" s="38" t="s">
        <v>106</v>
      </c>
      <c r="D13" s="39">
        <v>5</v>
      </c>
      <c r="E13" s="39">
        <v>5</v>
      </c>
      <c r="F13" s="39">
        <v>3</v>
      </c>
      <c r="G13" s="39">
        <v>13</v>
      </c>
      <c r="H13" s="39">
        <v>6</v>
      </c>
      <c r="I13" s="39">
        <v>6</v>
      </c>
      <c r="J13" s="39">
        <v>6</v>
      </c>
      <c r="K13" s="39">
        <v>18</v>
      </c>
      <c r="L13" s="39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39AB-8B83-42A8-A8F5-65C95D560C6C}">
  <dimension ref="A1:M14"/>
  <sheetViews>
    <sheetView workbookViewId="0">
      <selection activeCell="B14" sqref="B14:M14"/>
    </sheetView>
  </sheetViews>
  <sheetFormatPr defaultRowHeight="14.5" x14ac:dyDescent="0.35"/>
  <cols>
    <col min="1" max="16384" width="8.7265625" style="6"/>
  </cols>
  <sheetData>
    <row r="1" spans="1:13" x14ac:dyDescent="0.35">
      <c r="B1" s="6" t="s">
        <v>246</v>
      </c>
    </row>
    <row r="2" spans="1:13" x14ac:dyDescent="0.35">
      <c r="B2" s="6" t="s">
        <v>247</v>
      </c>
    </row>
    <row r="3" spans="1:13" x14ac:dyDescent="0.35">
      <c r="B3" s="6" t="s">
        <v>243</v>
      </c>
      <c r="C3" s="6" t="s">
        <v>101</v>
      </c>
    </row>
    <row r="4" spans="1:13" x14ac:dyDescent="0.35">
      <c r="A4" s="38"/>
      <c r="B4" s="38"/>
      <c r="C4" s="38" t="s">
        <v>102</v>
      </c>
      <c r="D4" s="38"/>
      <c r="E4" s="38"/>
      <c r="F4" s="38"/>
      <c r="G4" s="38" t="s">
        <v>103</v>
      </c>
      <c r="H4" s="38" t="s">
        <v>104</v>
      </c>
      <c r="I4" s="38"/>
      <c r="J4" s="38"/>
      <c r="K4" s="38"/>
      <c r="L4" s="38" t="s">
        <v>105</v>
      </c>
      <c r="M4" s="38" t="s">
        <v>106</v>
      </c>
    </row>
    <row r="5" spans="1:13" x14ac:dyDescent="0.35">
      <c r="A5" s="38" t="s">
        <v>153</v>
      </c>
      <c r="B5" s="38" t="s">
        <v>234</v>
      </c>
      <c r="C5" s="38" t="s">
        <v>108</v>
      </c>
      <c r="D5" s="38" t="s">
        <v>248</v>
      </c>
      <c r="E5" s="38" t="s">
        <v>109</v>
      </c>
      <c r="F5" s="38" t="s">
        <v>156</v>
      </c>
      <c r="G5" s="38" t="s">
        <v>103</v>
      </c>
      <c r="H5" s="38" t="s">
        <v>108</v>
      </c>
      <c r="I5" s="38" t="s">
        <v>248</v>
      </c>
      <c r="J5" s="38" t="s">
        <v>109</v>
      </c>
      <c r="K5" s="38" t="s">
        <v>156</v>
      </c>
      <c r="L5" s="38" t="s">
        <v>105</v>
      </c>
      <c r="M5" s="38" t="s">
        <v>106</v>
      </c>
    </row>
    <row r="6" spans="1:13" x14ac:dyDescent="0.35">
      <c r="A6" s="39">
        <v>1</v>
      </c>
      <c r="B6" s="38" t="s">
        <v>115</v>
      </c>
      <c r="C6" s="39">
        <v>1</v>
      </c>
      <c r="D6" s="39"/>
      <c r="E6" s="39">
        <v>1</v>
      </c>
      <c r="F6" s="39"/>
      <c r="G6" s="39">
        <v>2</v>
      </c>
      <c r="H6" s="39">
        <v>5</v>
      </c>
      <c r="I6" s="39"/>
      <c r="J6" s="39">
        <v>2</v>
      </c>
      <c r="K6" s="39">
        <v>2</v>
      </c>
      <c r="L6" s="39">
        <v>9</v>
      </c>
      <c r="M6" s="39">
        <v>11</v>
      </c>
    </row>
    <row r="7" spans="1:13" x14ac:dyDescent="0.35">
      <c r="A7" s="39">
        <v>2</v>
      </c>
      <c r="B7" s="38" t="s">
        <v>117</v>
      </c>
      <c r="C7" s="39">
        <v>2</v>
      </c>
      <c r="D7" s="39">
        <v>2</v>
      </c>
      <c r="E7" s="39">
        <v>1</v>
      </c>
      <c r="F7" s="39">
        <v>1</v>
      </c>
      <c r="G7" s="39">
        <v>6</v>
      </c>
      <c r="H7" s="39">
        <v>2</v>
      </c>
      <c r="I7" s="39">
        <v>2</v>
      </c>
      <c r="J7" s="39">
        <v>1</v>
      </c>
      <c r="K7" s="39">
        <v>1</v>
      </c>
      <c r="L7" s="39">
        <v>6</v>
      </c>
      <c r="M7" s="39">
        <v>12</v>
      </c>
    </row>
    <row r="8" spans="1:13" x14ac:dyDescent="0.35">
      <c r="A8" s="39">
        <v>3</v>
      </c>
      <c r="B8" s="38" t="s">
        <v>118</v>
      </c>
      <c r="C8" s="39"/>
      <c r="D8" s="39"/>
      <c r="E8" s="39"/>
      <c r="F8" s="39"/>
      <c r="G8" s="39"/>
      <c r="H8" s="39">
        <v>2</v>
      </c>
      <c r="I8" s="39"/>
      <c r="J8" s="39">
        <v>1</v>
      </c>
      <c r="K8" s="39">
        <v>2</v>
      </c>
      <c r="L8" s="39">
        <v>5</v>
      </c>
      <c r="M8" s="39">
        <v>5</v>
      </c>
    </row>
    <row r="9" spans="1:13" x14ac:dyDescent="0.35">
      <c r="A9" s="39">
        <v>4</v>
      </c>
      <c r="B9" s="38" t="s">
        <v>121</v>
      </c>
      <c r="C9" s="39"/>
      <c r="D9" s="39"/>
      <c r="E9" s="39">
        <v>2</v>
      </c>
      <c r="F9" s="39"/>
      <c r="G9" s="39">
        <v>2</v>
      </c>
      <c r="H9" s="39">
        <v>5</v>
      </c>
      <c r="I9" s="39"/>
      <c r="J9" s="39">
        <v>1</v>
      </c>
      <c r="K9" s="39">
        <v>1</v>
      </c>
      <c r="L9" s="39">
        <v>7</v>
      </c>
      <c r="M9" s="39">
        <v>9</v>
      </c>
    </row>
    <row r="10" spans="1:13" x14ac:dyDescent="0.35">
      <c r="A10" s="39">
        <v>5</v>
      </c>
      <c r="B10" s="38" t="s">
        <v>123</v>
      </c>
      <c r="C10" s="39"/>
      <c r="D10" s="39"/>
      <c r="E10" s="39"/>
      <c r="F10" s="39"/>
      <c r="G10" s="39"/>
      <c r="H10" s="39">
        <v>1</v>
      </c>
      <c r="I10" s="39"/>
      <c r="J10" s="39">
        <v>1</v>
      </c>
      <c r="K10" s="39"/>
      <c r="L10" s="39">
        <v>2</v>
      </c>
      <c r="M10" s="39">
        <v>2</v>
      </c>
    </row>
    <row r="11" spans="1:13" x14ac:dyDescent="0.35">
      <c r="A11" s="39">
        <v>6</v>
      </c>
      <c r="B11" s="38" t="s">
        <v>127</v>
      </c>
      <c r="C11" s="39">
        <v>1</v>
      </c>
      <c r="D11" s="39"/>
      <c r="E11" s="39">
        <v>1</v>
      </c>
      <c r="F11" s="39"/>
      <c r="G11" s="39">
        <v>2</v>
      </c>
      <c r="H11" s="39">
        <v>1</v>
      </c>
      <c r="I11" s="39"/>
      <c r="J11" s="39">
        <v>1</v>
      </c>
      <c r="K11" s="39"/>
      <c r="L11" s="39">
        <v>2</v>
      </c>
      <c r="M11" s="39">
        <v>4</v>
      </c>
    </row>
    <row r="12" spans="1:13" x14ac:dyDescent="0.35">
      <c r="A12" s="39">
        <v>7</v>
      </c>
      <c r="B12" s="38" t="s">
        <v>130</v>
      </c>
      <c r="C12" s="39">
        <v>1</v>
      </c>
      <c r="D12" s="39"/>
      <c r="E12" s="39">
        <v>1</v>
      </c>
      <c r="F12" s="39"/>
      <c r="G12" s="39">
        <v>2</v>
      </c>
      <c r="H12" s="39"/>
      <c r="I12" s="39"/>
      <c r="J12" s="39"/>
      <c r="K12" s="39"/>
      <c r="L12" s="39"/>
      <c r="M12" s="39">
        <v>2</v>
      </c>
    </row>
    <row r="13" spans="1:13" x14ac:dyDescent="0.35">
      <c r="A13" s="39">
        <v>8</v>
      </c>
      <c r="B13" s="38" t="s">
        <v>166</v>
      </c>
      <c r="C13" s="39"/>
      <c r="D13" s="39"/>
      <c r="E13" s="39"/>
      <c r="F13" s="39"/>
      <c r="G13" s="39"/>
      <c r="H13" s="39">
        <v>1</v>
      </c>
      <c r="I13" s="39"/>
      <c r="J13" s="39">
        <v>1</v>
      </c>
      <c r="K13" s="39"/>
      <c r="L13" s="39">
        <v>2</v>
      </c>
      <c r="M13" s="39">
        <v>2</v>
      </c>
    </row>
    <row r="14" spans="1:13" x14ac:dyDescent="0.35">
      <c r="A14" s="38" t="s">
        <v>106</v>
      </c>
      <c r="B14" s="38" t="s">
        <v>106</v>
      </c>
      <c r="C14" s="39">
        <v>5</v>
      </c>
      <c r="D14" s="39">
        <v>2</v>
      </c>
      <c r="E14" s="39">
        <v>6</v>
      </c>
      <c r="F14" s="39">
        <v>1</v>
      </c>
      <c r="G14" s="39">
        <v>14</v>
      </c>
      <c r="H14" s="39">
        <v>17</v>
      </c>
      <c r="I14" s="39">
        <v>2</v>
      </c>
      <c r="J14" s="39">
        <v>8</v>
      </c>
      <c r="K14" s="39">
        <v>6</v>
      </c>
      <c r="L14" s="39">
        <v>33</v>
      </c>
      <c r="M14" s="39">
        <v>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4B3A-5210-4128-B3D1-E1AFAB4C6959}">
  <dimension ref="A1:L21"/>
  <sheetViews>
    <sheetView workbookViewId="0">
      <selection activeCell="C21" sqref="C21:L21"/>
    </sheetView>
  </sheetViews>
  <sheetFormatPr defaultRowHeight="14.5" x14ac:dyDescent="0.35"/>
  <sheetData>
    <row r="1" spans="1:12" x14ac:dyDescent="0.35">
      <c r="B1" t="s">
        <v>240</v>
      </c>
      <c r="I1" t="s">
        <v>241</v>
      </c>
    </row>
    <row r="2" spans="1:12" x14ac:dyDescent="0.35">
      <c r="B2" t="s">
        <v>242</v>
      </c>
    </row>
    <row r="3" spans="1:12" x14ac:dyDescent="0.35">
      <c r="B3" t="s">
        <v>243</v>
      </c>
      <c r="C3" t="s">
        <v>101</v>
      </c>
    </row>
    <row r="4" spans="1:12" x14ac:dyDescent="0.35">
      <c r="C4" t="s">
        <v>102</v>
      </c>
      <c r="G4" t="s">
        <v>103</v>
      </c>
      <c r="H4" t="s">
        <v>104</v>
      </c>
      <c r="K4" t="s">
        <v>105</v>
      </c>
      <c r="L4" t="s">
        <v>106</v>
      </c>
    </row>
    <row r="5" spans="1:12" x14ac:dyDescent="0.35">
      <c r="A5" t="s">
        <v>153</v>
      </c>
      <c r="B5" t="s">
        <v>234</v>
      </c>
      <c r="C5" t="s">
        <v>108</v>
      </c>
      <c r="D5" t="s">
        <v>109</v>
      </c>
      <c r="E5" t="s">
        <v>154</v>
      </c>
      <c r="F5" t="s">
        <v>156</v>
      </c>
      <c r="H5" t="s">
        <v>108</v>
      </c>
      <c r="I5" t="s">
        <v>109</v>
      </c>
      <c r="J5" t="s">
        <v>156</v>
      </c>
      <c r="K5" t="s">
        <v>105</v>
      </c>
      <c r="L5" t="s">
        <v>106</v>
      </c>
    </row>
    <row r="6" spans="1:12" x14ac:dyDescent="0.35">
      <c r="A6">
        <v>1</v>
      </c>
      <c r="B6" t="s">
        <v>113</v>
      </c>
      <c r="C6">
        <v>4</v>
      </c>
      <c r="D6">
        <v>2</v>
      </c>
      <c r="F6">
        <v>3</v>
      </c>
      <c r="G6">
        <v>9</v>
      </c>
      <c r="H6">
        <v>4</v>
      </c>
      <c r="I6">
        <v>2</v>
      </c>
      <c r="J6">
        <v>3</v>
      </c>
      <c r="K6">
        <v>9</v>
      </c>
      <c r="L6">
        <v>18</v>
      </c>
    </row>
    <row r="7" spans="1:12" x14ac:dyDescent="0.35">
      <c r="A7">
        <v>2</v>
      </c>
      <c r="B7" t="s">
        <v>162</v>
      </c>
      <c r="H7">
        <v>4</v>
      </c>
      <c r="I7">
        <v>1</v>
      </c>
      <c r="J7">
        <v>3</v>
      </c>
      <c r="K7">
        <v>8</v>
      </c>
      <c r="L7">
        <v>8</v>
      </c>
    </row>
    <row r="8" spans="1:12" x14ac:dyDescent="0.35">
      <c r="A8">
        <v>3</v>
      </c>
      <c r="B8" t="s">
        <v>115</v>
      </c>
      <c r="C8">
        <v>4</v>
      </c>
      <c r="D8">
        <v>2</v>
      </c>
      <c r="F8">
        <v>3</v>
      </c>
      <c r="G8">
        <v>9</v>
      </c>
      <c r="H8">
        <v>4</v>
      </c>
      <c r="I8">
        <v>2</v>
      </c>
      <c r="J8">
        <v>3</v>
      </c>
      <c r="K8">
        <v>9</v>
      </c>
      <c r="L8">
        <v>18</v>
      </c>
    </row>
    <row r="9" spans="1:12" x14ac:dyDescent="0.35">
      <c r="A9">
        <v>4</v>
      </c>
      <c r="B9" t="s">
        <v>117</v>
      </c>
      <c r="C9">
        <v>6</v>
      </c>
      <c r="D9">
        <v>2</v>
      </c>
      <c r="F9">
        <v>3</v>
      </c>
      <c r="G9">
        <v>11</v>
      </c>
      <c r="H9">
        <v>6</v>
      </c>
      <c r="I9">
        <v>2</v>
      </c>
      <c r="J9">
        <v>3</v>
      </c>
      <c r="K9">
        <v>11</v>
      </c>
      <c r="L9">
        <v>22</v>
      </c>
    </row>
    <row r="10" spans="1:12" x14ac:dyDescent="0.35">
      <c r="A10">
        <v>5</v>
      </c>
      <c r="B10" t="s">
        <v>118</v>
      </c>
      <c r="H10">
        <v>6</v>
      </c>
      <c r="I10">
        <v>2</v>
      </c>
      <c r="J10">
        <v>3</v>
      </c>
      <c r="K10">
        <v>11</v>
      </c>
      <c r="L10">
        <v>11</v>
      </c>
    </row>
    <row r="11" spans="1:12" x14ac:dyDescent="0.35">
      <c r="A11">
        <v>6</v>
      </c>
      <c r="B11" t="s">
        <v>121</v>
      </c>
      <c r="C11">
        <v>5</v>
      </c>
      <c r="D11">
        <v>1</v>
      </c>
      <c r="F11">
        <v>3</v>
      </c>
      <c r="G11">
        <v>9</v>
      </c>
      <c r="H11">
        <v>5</v>
      </c>
      <c r="I11">
        <v>2</v>
      </c>
      <c r="J11">
        <v>3</v>
      </c>
      <c r="K11">
        <v>10</v>
      </c>
      <c r="L11">
        <v>19</v>
      </c>
    </row>
    <row r="12" spans="1:12" x14ac:dyDescent="0.35">
      <c r="A12">
        <v>7</v>
      </c>
      <c r="B12" t="s">
        <v>122</v>
      </c>
      <c r="C12">
        <v>4</v>
      </c>
      <c r="D12">
        <v>1</v>
      </c>
      <c r="F12">
        <v>3</v>
      </c>
      <c r="G12">
        <v>8</v>
      </c>
      <c r="H12">
        <v>5</v>
      </c>
      <c r="I12">
        <v>1</v>
      </c>
      <c r="J12">
        <v>3</v>
      </c>
      <c r="K12">
        <v>9</v>
      </c>
      <c r="L12">
        <v>17</v>
      </c>
    </row>
    <row r="13" spans="1:12" x14ac:dyDescent="0.35">
      <c r="A13">
        <v>8</v>
      </c>
      <c r="B13" t="s">
        <v>159</v>
      </c>
      <c r="C13">
        <v>6</v>
      </c>
      <c r="D13">
        <v>2</v>
      </c>
      <c r="F13">
        <v>3</v>
      </c>
      <c r="G13">
        <v>11</v>
      </c>
      <c r="H13">
        <v>6</v>
      </c>
      <c r="I13">
        <v>3</v>
      </c>
      <c r="J13">
        <v>3</v>
      </c>
      <c r="K13">
        <v>12</v>
      </c>
      <c r="L13">
        <v>23</v>
      </c>
    </row>
    <row r="14" spans="1:12" x14ac:dyDescent="0.35">
      <c r="A14">
        <v>9</v>
      </c>
      <c r="B14" t="s">
        <v>125</v>
      </c>
      <c r="C14">
        <v>4</v>
      </c>
      <c r="D14">
        <v>1</v>
      </c>
      <c r="F14">
        <v>3</v>
      </c>
      <c r="G14">
        <v>8</v>
      </c>
      <c r="H14">
        <v>5</v>
      </c>
      <c r="I14">
        <v>2</v>
      </c>
      <c r="J14">
        <v>3</v>
      </c>
      <c r="K14">
        <v>10</v>
      </c>
      <c r="L14">
        <v>18</v>
      </c>
    </row>
    <row r="15" spans="1:12" x14ac:dyDescent="0.35">
      <c r="A15">
        <v>10</v>
      </c>
      <c r="B15" t="s">
        <v>127</v>
      </c>
      <c r="C15">
        <v>5</v>
      </c>
      <c r="D15">
        <v>2</v>
      </c>
      <c r="F15">
        <v>3</v>
      </c>
      <c r="G15">
        <v>10</v>
      </c>
      <c r="H15">
        <v>5</v>
      </c>
      <c r="I15">
        <v>2</v>
      </c>
      <c r="J15">
        <v>3</v>
      </c>
      <c r="K15">
        <v>10</v>
      </c>
      <c r="L15">
        <v>20</v>
      </c>
    </row>
    <row r="16" spans="1:12" x14ac:dyDescent="0.35">
      <c r="A16">
        <v>11</v>
      </c>
      <c r="B16" t="s">
        <v>128</v>
      </c>
      <c r="C16">
        <v>6</v>
      </c>
      <c r="D16">
        <v>2</v>
      </c>
      <c r="E16">
        <v>1</v>
      </c>
      <c r="F16">
        <v>3</v>
      </c>
      <c r="G16">
        <v>12</v>
      </c>
      <c r="H16">
        <v>6</v>
      </c>
      <c r="I16">
        <v>2</v>
      </c>
      <c r="J16">
        <v>3</v>
      </c>
      <c r="K16">
        <v>11</v>
      </c>
      <c r="L16">
        <v>23</v>
      </c>
    </row>
    <row r="17" spans="1:12" x14ac:dyDescent="0.35">
      <c r="A17">
        <v>12</v>
      </c>
      <c r="B17" t="s">
        <v>160</v>
      </c>
      <c r="C17">
        <v>2</v>
      </c>
      <c r="D17">
        <v>1</v>
      </c>
      <c r="G17">
        <v>3</v>
      </c>
      <c r="H17">
        <v>4</v>
      </c>
      <c r="I17">
        <v>1</v>
      </c>
      <c r="J17">
        <v>2</v>
      </c>
      <c r="K17">
        <v>7</v>
      </c>
      <c r="L17">
        <v>10</v>
      </c>
    </row>
    <row r="18" spans="1:12" x14ac:dyDescent="0.35">
      <c r="A18">
        <v>13</v>
      </c>
      <c r="B18" t="s">
        <v>130</v>
      </c>
      <c r="C18">
        <v>5</v>
      </c>
      <c r="D18">
        <v>2</v>
      </c>
      <c r="F18">
        <v>3</v>
      </c>
      <c r="G18">
        <v>10</v>
      </c>
      <c r="H18">
        <v>4</v>
      </c>
      <c r="I18">
        <v>1</v>
      </c>
      <c r="J18">
        <v>3</v>
      </c>
      <c r="K18">
        <v>8</v>
      </c>
      <c r="L18">
        <v>18</v>
      </c>
    </row>
    <row r="19" spans="1:12" x14ac:dyDescent="0.35">
      <c r="A19">
        <v>14</v>
      </c>
      <c r="B19" t="s">
        <v>131</v>
      </c>
      <c r="H19">
        <v>4</v>
      </c>
      <c r="I19">
        <v>1</v>
      </c>
      <c r="J19">
        <v>3</v>
      </c>
      <c r="K19">
        <v>8</v>
      </c>
      <c r="L19">
        <v>8</v>
      </c>
    </row>
    <row r="20" spans="1:12" x14ac:dyDescent="0.35">
      <c r="A20">
        <v>15</v>
      </c>
      <c r="B20" t="s">
        <v>166</v>
      </c>
      <c r="H20">
        <v>4</v>
      </c>
      <c r="I20">
        <v>1</v>
      </c>
      <c r="J20">
        <v>3</v>
      </c>
      <c r="K20">
        <v>8</v>
      </c>
      <c r="L20">
        <v>8</v>
      </c>
    </row>
    <row r="21" spans="1:12" x14ac:dyDescent="0.35">
      <c r="B21" t="s">
        <v>106</v>
      </c>
      <c r="C21">
        <v>51</v>
      </c>
      <c r="D21">
        <v>18</v>
      </c>
      <c r="E21">
        <v>1</v>
      </c>
      <c r="F21">
        <v>30</v>
      </c>
      <c r="G21">
        <v>100</v>
      </c>
      <c r="H21">
        <v>72</v>
      </c>
      <c r="I21">
        <v>25</v>
      </c>
      <c r="J21">
        <v>44</v>
      </c>
      <c r="K21">
        <v>141</v>
      </c>
      <c r="L21">
        <v>241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41E4-94E0-482C-9160-3391DC2BB5CA}">
  <sheetPr>
    <pageSetUpPr fitToPage="1"/>
  </sheetPr>
  <dimension ref="A1:G28"/>
  <sheetViews>
    <sheetView topLeftCell="A10" zoomScaleNormal="100" zoomScaleSheetLayoutView="100" workbookViewId="0">
      <selection activeCell="G12" sqref="G12"/>
    </sheetView>
  </sheetViews>
  <sheetFormatPr defaultRowHeight="14.5" x14ac:dyDescent="0.35"/>
  <cols>
    <col min="1" max="1" width="9.08984375" style="6" bestFit="1" customWidth="1"/>
    <col min="2" max="2" width="23.08984375" style="13" hidden="1" customWidth="1"/>
    <col min="3" max="3" width="16.36328125" style="6" customWidth="1"/>
    <col min="4" max="4" width="32.90625" style="6" bestFit="1" customWidth="1"/>
    <col min="5" max="5" width="22.7265625" style="6" bestFit="1" customWidth="1"/>
    <col min="6" max="6" width="25.453125" style="14" bestFit="1" customWidth="1"/>
    <col min="7" max="7" width="22.36328125" style="20" bestFit="1" customWidth="1"/>
    <col min="8" max="16384" width="8.7265625" style="6"/>
  </cols>
  <sheetData>
    <row r="1" spans="1:7" ht="18.5" x14ac:dyDescent="0.35">
      <c r="A1" s="1" t="s">
        <v>0</v>
      </c>
      <c r="B1" s="12" t="s">
        <v>31</v>
      </c>
      <c r="C1" s="2" t="s">
        <v>1</v>
      </c>
      <c r="D1" s="2" t="s">
        <v>4</v>
      </c>
      <c r="E1" s="2" t="s">
        <v>33</v>
      </c>
      <c r="F1" s="2" t="s">
        <v>38</v>
      </c>
      <c r="G1" s="18" t="s">
        <v>37</v>
      </c>
    </row>
    <row r="2" spans="1:7" ht="40" customHeight="1" x14ac:dyDescent="0.35">
      <c r="A2" s="1">
        <v>1</v>
      </c>
      <c r="B2" s="3" t="s">
        <v>30</v>
      </c>
      <c r="C2" s="3" t="s">
        <v>13</v>
      </c>
      <c r="D2" s="10" t="s">
        <v>21</v>
      </c>
      <c r="E2" s="7" t="s">
        <v>34</v>
      </c>
      <c r="F2" s="11" t="s">
        <v>43</v>
      </c>
      <c r="G2" s="26" t="s">
        <v>57</v>
      </c>
    </row>
    <row r="3" spans="1:7" ht="40" customHeight="1" x14ac:dyDescent="0.35">
      <c r="A3" s="1">
        <v>2</v>
      </c>
      <c r="B3" s="5" t="s">
        <v>32</v>
      </c>
      <c r="C3" s="7" t="s">
        <v>15</v>
      </c>
      <c r="D3" s="9" t="s">
        <v>23</v>
      </c>
      <c r="E3" s="9" t="s">
        <v>36</v>
      </c>
      <c r="F3" s="17" t="s">
        <v>44</v>
      </c>
      <c r="G3" s="32" t="s">
        <v>68</v>
      </c>
    </row>
    <row r="4" spans="1:7" ht="40" customHeight="1" x14ac:dyDescent="0.35">
      <c r="A4" s="1">
        <v>3</v>
      </c>
      <c r="B4" s="5" t="s">
        <v>32</v>
      </c>
      <c r="C4" s="7" t="s">
        <v>28</v>
      </c>
      <c r="D4" s="8" t="s">
        <v>8</v>
      </c>
      <c r="E4" s="8" t="s">
        <v>35</v>
      </c>
      <c r="F4" s="17" t="s">
        <v>44</v>
      </c>
      <c r="G4" s="32" t="s">
        <v>68</v>
      </c>
    </row>
    <row r="5" spans="1:7" ht="40" customHeight="1" x14ac:dyDescent="0.35">
      <c r="A5" s="1">
        <v>4</v>
      </c>
      <c r="B5" s="5" t="s">
        <v>32</v>
      </c>
      <c r="C5" s="9" t="s">
        <v>27</v>
      </c>
      <c r="D5" s="9" t="s">
        <v>24</v>
      </c>
      <c r="E5" s="9" t="s">
        <v>36</v>
      </c>
      <c r="F5" s="17" t="s">
        <v>51</v>
      </c>
      <c r="G5" s="32" t="s">
        <v>62</v>
      </c>
    </row>
    <row r="6" spans="1:7" ht="40" customHeight="1" x14ac:dyDescent="0.35">
      <c r="A6" s="1">
        <v>5</v>
      </c>
      <c r="B6" s="5" t="s">
        <v>32</v>
      </c>
      <c r="C6" s="9" t="s">
        <v>26</v>
      </c>
      <c r="D6" s="9" t="s">
        <v>21</v>
      </c>
      <c r="E6" s="9" t="s">
        <v>36</v>
      </c>
      <c r="F6" s="11" t="s">
        <v>50</v>
      </c>
      <c r="G6" s="33" t="s">
        <v>59</v>
      </c>
    </row>
    <row r="7" spans="1:7" ht="40" customHeight="1" x14ac:dyDescent="0.35">
      <c r="A7" s="1">
        <v>6</v>
      </c>
      <c r="B7" s="4" t="s">
        <v>32</v>
      </c>
      <c r="C7" s="5" t="s">
        <v>29</v>
      </c>
      <c r="D7" s="9" t="s">
        <v>23</v>
      </c>
      <c r="E7" s="9" t="s">
        <v>36</v>
      </c>
      <c r="F7" s="11" t="s">
        <v>52</v>
      </c>
      <c r="G7" s="33" t="s">
        <v>67</v>
      </c>
    </row>
    <row r="8" spans="1:7" ht="40" customHeight="1" x14ac:dyDescent="0.35">
      <c r="A8" s="1">
        <v>7</v>
      </c>
      <c r="B8" s="5" t="s">
        <v>32</v>
      </c>
      <c r="C8" s="5" t="s">
        <v>25</v>
      </c>
      <c r="D8" s="10" t="s">
        <v>21</v>
      </c>
      <c r="E8" s="10" t="s">
        <v>34</v>
      </c>
      <c r="F8" s="11" t="s">
        <v>49</v>
      </c>
      <c r="G8" s="32" t="s">
        <v>72</v>
      </c>
    </row>
    <row r="9" spans="1:7" ht="40" customHeight="1" x14ac:dyDescent="0.35">
      <c r="A9" s="1">
        <v>8</v>
      </c>
      <c r="B9" s="5" t="s">
        <v>32</v>
      </c>
      <c r="C9" s="5" t="s">
        <v>18</v>
      </c>
      <c r="D9" s="8" t="s">
        <v>8</v>
      </c>
      <c r="E9" s="8" t="s">
        <v>35</v>
      </c>
      <c r="F9" s="11" t="s">
        <v>46</v>
      </c>
      <c r="G9" s="33" t="s">
        <v>65</v>
      </c>
    </row>
    <row r="10" spans="1:7" ht="40" customHeight="1" x14ac:dyDescent="0.35">
      <c r="A10" s="1">
        <v>9</v>
      </c>
      <c r="B10" s="5" t="s">
        <v>32</v>
      </c>
      <c r="C10" s="66" t="s">
        <v>16</v>
      </c>
      <c r="D10" s="66" t="s">
        <v>8</v>
      </c>
      <c r="E10" s="66" t="s">
        <v>35</v>
      </c>
      <c r="F10" s="67" t="s">
        <v>213</v>
      </c>
      <c r="G10" s="68"/>
    </row>
    <row r="11" spans="1:7" ht="40" customHeight="1" x14ac:dyDescent="0.35">
      <c r="A11" s="1">
        <v>10</v>
      </c>
      <c r="B11" s="3" t="s">
        <v>30</v>
      </c>
      <c r="C11" s="3" t="s">
        <v>9</v>
      </c>
      <c r="D11" s="15" t="s">
        <v>11</v>
      </c>
      <c r="E11" s="8" t="s">
        <v>35</v>
      </c>
      <c r="F11" s="3" t="s">
        <v>42</v>
      </c>
      <c r="G11" s="32" t="s">
        <v>70</v>
      </c>
    </row>
    <row r="12" spans="1:7" ht="40" customHeight="1" x14ac:dyDescent="0.35">
      <c r="A12" s="1">
        <v>11</v>
      </c>
      <c r="B12" s="5" t="s">
        <v>32</v>
      </c>
      <c r="C12" s="10" t="s">
        <v>19</v>
      </c>
      <c r="D12" s="9" t="s">
        <v>24</v>
      </c>
      <c r="E12" s="9" t="s">
        <v>36</v>
      </c>
      <c r="F12" s="17" t="s">
        <v>39</v>
      </c>
      <c r="G12" s="32" t="s">
        <v>71</v>
      </c>
    </row>
    <row r="13" spans="1:7" ht="40" customHeight="1" x14ac:dyDescent="0.35">
      <c r="A13" s="1">
        <v>12</v>
      </c>
      <c r="B13" s="3" t="s">
        <v>30</v>
      </c>
      <c r="C13" s="23" t="s">
        <v>7</v>
      </c>
      <c r="D13" s="8" t="s">
        <v>8</v>
      </c>
      <c r="E13" s="8" t="s">
        <v>35</v>
      </c>
      <c r="F13" s="16" t="s">
        <v>56</v>
      </c>
      <c r="G13" s="32" t="s">
        <v>66</v>
      </c>
    </row>
    <row r="14" spans="1:7" ht="40" customHeight="1" x14ac:dyDescent="0.35">
      <c r="A14" s="1">
        <v>13</v>
      </c>
      <c r="B14" s="5" t="s">
        <v>32</v>
      </c>
      <c r="C14" s="23" t="s">
        <v>20</v>
      </c>
      <c r="D14" s="10" t="s">
        <v>23</v>
      </c>
      <c r="E14" s="10" t="s">
        <v>34</v>
      </c>
      <c r="F14" s="16" t="s">
        <v>41</v>
      </c>
      <c r="G14" s="32" t="s">
        <v>69</v>
      </c>
    </row>
    <row r="15" spans="1:7" ht="40" customHeight="1" x14ac:dyDescent="0.35">
      <c r="A15" s="1">
        <v>14</v>
      </c>
      <c r="B15" s="5" t="s">
        <v>32</v>
      </c>
      <c r="C15" s="15" t="s">
        <v>78</v>
      </c>
      <c r="D15" s="10" t="s">
        <v>24</v>
      </c>
      <c r="E15" s="10" t="s">
        <v>34</v>
      </c>
      <c r="F15" s="17" t="s">
        <v>48</v>
      </c>
      <c r="G15" s="32" t="s">
        <v>74</v>
      </c>
    </row>
    <row r="16" spans="1:7" ht="40" customHeight="1" x14ac:dyDescent="0.35">
      <c r="A16" s="1">
        <v>15</v>
      </c>
      <c r="B16" s="5" t="s">
        <v>32</v>
      </c>
      <c r="C16" s="7" t="s">
        <v>17</v>
      </c>
      <c r="D16" s="10" t="s">
        <v>23</v>
      </c>
      <c r="E16" s="7" t="s">
        <v>34</v>
      </c>
      <c r="F16" s="11" t="s">
        <v>40</v>
      </c>
      <c r="G16" s="32" t="s">
        <v>73</v>
      </c>
    </row>
    <row r="17" spans="1:7" ht="40" customHeight="1" x14ac:dyDescent="0.35">
      <c r="A17" s="1">
        <v>16</v>
      </c>
      <c r="B17" s="5" t="s">
        <v>32</v>
      </c>
      <c r="C17" s="5" t="s">
        <v>54</v>
      </c>
      <c r="D17" s="8"/>
      <c r="E17" s="10" t="s">
        <v>34</v>
      </c>
      <c r="F17" s="11" t="s">
        <v>51</v>
      </c>
      <c r="G17" s="22" t="s">
        <v>214</v>
      </c>
    </row>
    <row r="18" spans="1:7" ht="40" customHeight="1" x14ac:dyDescent="0.35">
      <c r="A18" s="1">
        <v>17</v>
      </c>
      <c r="B18" s="3" t="s">
        <v>30</v>
      </c>
      <c r="C18" s="10" t="s">
        <v>2</v>
      </c>
      <c r="D18" s="10" t="s">
        <v>5</v>
      </c>
      <c r="E18" s="7" t="s">
        <v>34</v>
      </c>
      <c r="F18" s="11" t="s">
        <v>63</v>
      </c>
      <c r="G18" s="22" t="s">
        <v>215</v>
      </c>
    </row>
    <row r="19" spans="1:7" ht="40" customHeight="1" x14ac:dyDescent="0.35">
      <c r="A19" s="1">
        <v>18</v>
      </c>
      <c r="B19" s="3" t="s">
        <v>30</v>
      </c>
      <c r="C19" s="3" t="s">
        <v>14</v>
      </c>
      <c r="D19" s="8" t="s">
        <v>22</v>
      </c>
      <c r="E19" s="8" t="s">
        <v>35</v>
      </c>
      <c r="F19" s="16" t="s">
        <v>47</v>
      </c>
      <c r="G19" s="32" t="s">
        <v>75</v>
      </c>
    </row>
    <row r="20" spans="1:7" ht="40" customHeight="1" x14ac:dyDescent="0.35">
      <c r="A20" s="1">
        <v>19</v>
      </c>
      <c r="B20" s="4" t="s">
        <v>32</v>
      </c>
      <c r="C20" s="15" t="s">
        <v>77</v>
      </c>
      <c r="D20" s="9" t="s">
        <v>23</v>
      </c>
      <c r="E20" s="9" t="s">
        <v>36</v>
      </c>
      <c r="F20" s="11" t="s">
        <v>53</v>
      </c>
      <c r="G20" s="25" t="s">
        <v>55</v>
      </c>
    </row>
    <row r="21" spans="1:7" ht="40" customHeight="1" x14ac:dyDescent="0.35">
      <c r="A21" s="27"/>
      <c r="B21" s="28" t="s">
        <v>30</v>
      </c>
      <c r="C21" s="28" t="s">
        <v>3</v>
      </c>
      <c r="D21" s="29" t="s">
        <v>6</v>
      </c>
      <c r="E21" s="29" t="s">
        <v>35</v>
      </c>
      <c r="F21" s="30" t="s">
        <v>64</v>
      </c>
      <c r="G21" s="31" t="s">
        <v>55</v>
      </c>
    </row>
    <row r="22" spans="1:7" ht="40" customHeight="1" x14ac:dyDescent="0.35">
      <c r="A22" s="27"/>
      <c r="B22" s="28" t="s">
        <v>30</v>
      </c>
      <c r="C22" s="28" t="s">
        <v>10</v>
      </c>
      <c r="D22" s="29" t="s">
        <v>12</v>
      </c>
      <c r="E22" s="29" t="s">
        <v>35</v>
      </c>
      <c r="F22" s="30" t="s">
        <v>39</v>
      </c>
      <c r="G22" s="31" t="s">
        <v>58</v>
      </c>
    </row>
    <row r="25" spans="1:7" x14ac:dyDescent="0.35">
      <c r="G25" s="19">
        <v>45674</v>
      </c>
    </row>
    <row r="26" spans="1:7" x14ac:dyDescent="0.35">
      <c r="G26" s="21">
        <v>45685</v>
      </c>
    </row>
    <row r="27" spans="1:7" x14ac:dyDescent="0.35">
      <c r="A27" s="24">
        <v>45754</v>
      </c>
      <c r="C27" s="6" t="s">
        <v>9</v>
      </c>
      <c r="E27" s="6" t="s">
        <v>60</v>
      </c>
      <c r="F27" s="14" t="s">
        <v>61</v>
      </c>
      <c r="G27" s="19">
        <v>45754</v>
      </c>
    </row>
    <row r="28" spans="1:7" x14ac:dyDescent="0.35">
      <c r="F28" s="6" t="s">
        <v>76</v>
      </c>
      <c r="G28" s="19">
        <v>45822</v>
      </c>
    </row>
  </sheetData>
  <autoFilter ref="A1:G24" xr:uid="{00000000-0001-0000-0000-000000000000}">
    <sortState xmlns:xlrd2="http://schemas.microsoft.com/office/spreadsheetml/2017/richdata2" ref="A2:G24">
      <sortCondition ref="A1:A24"/>
    </sortState>
  </autoFilter>
  <pageMargins left="0.23622047244094491" right="0.23622047244094491" top="0.43307086614173229" bottom="0.74803149606299213" header="0.31496062992125984" footer="0.31496062992125984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0C9E-DE47-46CC-A457-F637E32E5EDB}">
  <dimension ref="A1:O26"/>
  <sheetViews>
    <sheetView topLeftCell="A7" workbookViewId="0">
      <selection activeCell="E23" sqref="E23"/>
    </sheetView>
  </sheetViews>
  <sheetFormatPr defaultRowHeight="14.5" x14ac:dyDescent="0.35"/>
  <cols>
    <col min="1" max="1" width="8.7265625" style="6"/>
    <col min="2" max="2" width="18.26953125" style="6" bestFit="1" customWidth="1"/>
    <col min="3" max="3" width="11.36328125" style="6" bestFit="1" customWidth="1"/>
    <col min="4" max="16384" width="8.7265625" style="6"/>
  </cols>
  <sheetData>
    <row r="1" spans="1:15" x14ac:dyDescent="0.35">
      <c r="A1" s="6" t="s">
        <v>98</v>
      </c>
    </row>
    <row r="2" spans="1:15" x14ac:dyDescent="0.35">
      <c r="A2" s="6" t="s">
        <v>99</v>
      </c>
    </row>
    <row r="3" spans="1:15" x14ac:dyDescent="0.35">
      <c r="B3" s="6" t="s">
        <v>100</v>
      </c>
      <c r="D3" s="6" t="s">
        <v>101</v>
      </c>
    </row>
    <row r="4" spans="1:15" x14ac:dyDescent="0.35">
      <c r="A4" s="38"/>
      <c r="B4" s="38"/>
      <c r="C4" s="38"/>
      <c r="D4" s="38" t="s">
        <v>102</v>
      </c>
      <c r="E4" s="38"/>
      <c r="F4" s="38"/>
      <c r="G4" s="38"/>
      <c r="H4" s="38" t="s">
        <v>103</v>
      </c>
      <c r="I4" s="38" t="s">
        <v>104</v>
      </c>
      <c r="J4" s="38"/>
      <c r="K4" s="38"/>
      <c r="L4" s="38"/>
      <c r="M4" s="38"/>
      <c r="N4" s="38" t="s">
        <v>105</v>
      </c>
      <c r="O4" s="38" t="s">
        <v>106</v>
      </c>
    </row>
    <row r="5" spans="1:15" x14ac:dyDescent="0.35">
      <c r="A5" s="38" t="s">
        <v>0</v>
      </c>
      <c r="B5" s="38" t="s">
        <v>107</v>
      </c>
      <c r="C5" s="38" t="s">
        <v>208</v>
      </c>
      <c r="D5" s="38" t="s">
        <v>108</v>
      </c>
      <c r="E5" s="38" t="s">
        <v>109</v>
      </c>
      <c r="F5" s="38" t="s">
        <v>110</v>
      </c>
      <c r="G5" s="38" t="s">
        <v>111</v>
      </c>
      <c r="H5" s="38"/>
      <c r="I5" s="38" t="s">
        <v>108</v>
      </c>
      <c r="J5" s="38" t="s">
        <v>109</v>
      </c>
      <c r="K5" s="38" t="s">
        <v>112</v>
      </c>
      <c r="L5" s="38" t="s">
        <v>110</v>
      </c>
      <c r="M5" s="38" t="s">
        <v>111</v>
      </c>
      <c r="N5" s="38"/>
      <c r="O5" s="38"/>
    </row>
    <row r="6" spans="1:15" x14ac:dyDescent="0.35">
      <c r="A6" s="39">
        <v>1</v>
      </c>
      <c r="B6" s="38" t="s">
        <v>113</v>
      </c>
      <c r="C6" s="63" t="s">
        <v>209</v>
      </c>
      <c r="D6" s="39">
        <v>4</v>
      </c>
      <c r="E6" s="39">
        <v>1</v>
      </c>
      <c r="F6" s="39"/>
      <c r="G6" s="39"/>
      <c r="H6" s="39">
        <v>5</v>
      </c>
      <c r="I6" s="39">
        <v>4</v>
      </c>
      <c r="J6" s="39">
        <v>1</v>
      </c>
      <c r="K6" s="39"/>
      <c r="L6" s="39"/>
      <c r="M6" s="39"/>
      <c r="N6" s="39">
        <v>5</v>
      </c>
      <c r="O6" s="39">
        <v>10</v>
      </c>
    </row>
    <row r="7" spans="1:15" x14ac:dyDescent="0.35">
      <c r="A7" s="39">
        <v>2</v>
      </c>
      <c r="B7" s="38" t="s">
        <v>114</v>
      </c>
      <c r="C7" s="63" t="s">
        <v>209</v>
      </c>
      <c r="D7" s="39">
        <v>2</v>
      </c>
      <c r="E7" s="39">
        <v>1</v>
      </c>
      <c r="F7" s="39"/>
      <c r="G7" s="39"/>
      <c r="H7" s="39">
        <v>3</v>
      </c>
      <c r="I7" s="39">
        <v>4</v>
      </c>
      <c r="J7" s="39">
        <v>1</v>
      </c>
      <c r="K7" s="39"/>
      <c r="L7" s="39"/>
      <c r="M7" s="39">
        <v>1</v>
      </c>
      <c r="N7" s="39">
        <v>6</v>
      </c>
      <c r="O7" s="39">
        <v>9</v>
      </c>
    </row>
    <row r="8" spans="1:15" x14ac:dyDescent="0.35">
      <c r="A8" s="39">
        <v>3</v>
      </c>
      <c r="B8" s="38" t="s">
        <v>115</v>
      </c>
      <c r="C8" s="63" t="s">
        <v>209</v>
      </c>
      <c r="D8" s="39">
        <v>2</v>
      </c>
      <c r="E8" s="39">
        <v>1</v>
      </c>
      <c r="F8" s="39"/>
      <c r="G8" s="39"/>
      <c r="H8" s="39">
        <v>3</v>
      </c>
      <c r="I8" s="39">
        <v>4</v>
      </c>
      <c r="J8" s="39">
        <v>1</v>
      </c>
      <c r="K8" s="39"/>
      <c r="L8" s="39"/>
      <c r="M8" s="39">
        <v>1</v>
      </c>
      <c r="N8" s="39">
        <v>6</v>
      </c>
      <c r="O8" s="39">
        <v>9</v>
      </c>
    </row>
    <row r="9" spans="1:15" x14ac:dyDescent="0.35">
      <c r="A9" s="39">
        <v>4</v>
      </c>
      <c r="B9" s="38" t="s">
        <v>116</v>
      </c>
      <c r="C9" s="63" t="s">
        <v>209</v>
      </c>
      <c r="D9" s="39">
        <v>3</v>
      </c>
      <c r="E9" s="39">
        <v>1</v>
      </c>
      <c r="F9" s="39"/>
      <c r="G9" s="39"/>
      <c r="H9" s="39">
        <v>4</v>
      </c>
      <c r="I9" s="39">
        <v>4</v>
      </c>
      <c r="J9" s="39">
        <v>1</v>
      </c>
      <c r="K9" s="39"/>
      <c r="L9" s="39"/>
      <c r="M9" s="39"/>
      <c r="N9" s="39">
        <v>5</v>
      </c>
      <c r="O9" s="39">
        <v>9</v>
      </c>
    </row>
    <row r="10" spans="1:15" x14ac:dyDescent="0.35">
      <c r="A10" s="39">
        <v>5</v>
      </c>
      <c r="B10" s="38" t="s">
        <v>117</v>
      </c>
      <c r="C10" s="62" t="s">
        <v>210</v>
      </c>
      <c r="D10" s="39">
        <v>3</v>
      </c>
      <c r="E10" s="39">
        <v>1</v>
      </c>
      <c r="F10" s="39"/>
      <c r="G10" s="39"/>
      <c r="H10" s="39">
        <v>4</v>
      </c>
      <c r="I10" s="39">
        <v>4</v>
      </c>
      <c r="J10" s="39">
        <v>1</v>
      </c>
      <c r="K10" s="39"/>
      <c r="L10" s="39"/>
      <c r="M10" s="39"/>
      <c r="N10" s="39">
        <v>5</v>
      </c>
      <c r="O10" s="39">
        <v>9</v>
      </c>
    </row>
    <row r="11" spans="1:15" x14ac:dyDescent="0.35">
      <c r="A11" s="39">
        <v>6</v>
      </c>
      <c r="B11" s="38" t="s">
        <v>118</v>
      </c>
      <c r="C11" s="63" t="s">
        <v>209</v>
      </c>
      <c r="D11" s="39">
        <v>4</v>
      </c>
      <c r="E11" s="39">
        <v>1</v>
      </c>
      <c r="F11" s="39"/>
      <c r="G11" s="39"/>
      <c r="H11" s="39">
        <v>5</v>
      </c>
      <c r="I11" s="39">
        <v>4</v>
      </c>
      <c r="J11" s="39">
        <v>1</v>
      </c>
      <c r="K11" s="39"/>
      <c r="L11" s="39"/>
      <c r="M11" s="39"/>
      <c r="N11" s="39">
        <v>5</v>
      </c>
      <c r="O11" s="39">
        <v>10</v>
      </c>
    </row>
    <row r="12" spans="1:15" x14ac:dyDescent="0.35">
      <c r="A12" s="39">
        <v>7</v>
      </c>
      <c r="B12" s="38" t="s">
        <v>119</v>
      </c>
      <c r="C12" s="63" t="s">
        <v>209</v>
      </c>
      <c r="D12" s="39">
        <v>4</v>
      </c>
      <c r="E12" s="39">
        <v>1</v>
      </c>
      <c r="F12" s="39"/>
      <c r="G12" s="39"/>
      <c r="H12" s="39">
        <v>5</v>
      </c>
      <c r="I12" s="39">
        <v>4</v>
      </c>
      <c r="J12" s="39">
        <v>1</v>
      </c>
      <c r="K12" s="39"/>
      <c r="L12" s="39"/>
      <c r="M12" s="39"/>
      <c r="N12" s="39">
        <v>5</v>
      </c>
      <c r="O12" s="39">
        <v>10</v>
      </c>
    </row>
    <row r="13" spans="1:15" x14ac:dyDescent="0.35">
      <c r="A13" s="39">
        <v>8</v>
      </c>
      <c r="B13" s="38" t="s">
        <v>120</v>
      </c>
      <c r="C13" s="63" t="s">
        <v>209</v>
      </c>
      <c r="D13" s="39"/>
      <c r="E13" s="39"/>
      <c r="F13" s="39"/>
      <c r="G13" s="39"/>
      <c r="H13" s="39"/>
      <c r="I13" s="39">
        <v>1</v>
      </c>
      <c r="J13" s="39">
        <v>1</v>
      </c>
      <c r="K13" s="39"/>
      <c r="L13" s="39"/>
      <c r="M13" s="39"/>
      <c r="N13" s="39">
        <v>2</v>
      </c>
      <c r="O13" s="39">
        <v>2</v>
      </c>
    </row>
    <row r="14" spans="1:15" x14ac:dyDescent="0.35">
      <c r="A14" s="39">
        <v>9</v>
      </c>
      <c r="B14" s="38" t="s">
        <v>121</v>
      </c>
      <c r="C14" s="62" t="s">
        <v>210</v>
      </c>
      <c r="D14" s="39">
        <v>2</v>
      </c>
      <c r="E14" s="39">
        <v>1</v>
      </c>
      <c r="F14" s="39"/>
      <c r="G14" s="39">
        <v>1</v>
      </c>
      <c r="H14" s="39">
        <v>4</v>
      </c>
      <c r="I14" s="39">
        <v>4</v>
      </c>
      <c r="J14" s="39">
        <v>1</v>
      </c>
      <c r="K14" s="39"/>
      <c r="L14" s="39"/>
      <c r="M14" s="39"/>
      <c r="N14" s="39">
        <v>5</v>
      </c>
      <c r="O14" s="39">
        <v>9</v>
      </c>
    </row>
    <row r="15" spans="1:15" x14ac:dyDescent="0.35">
      <c r="A15" s="39">
        <v>10</v>
      </c>
      <c r="B15" s="38" t="s">
        <v>122</v>
      </c>
      <c r="C15" s="63" t="s">
        <v>209</v>
      </c>
      <c r="D15" s="39">
        <v>3</v>
      </c>
      <c r="E15" s="39">
        <v>1</v>
      </c>
      <c r="F15" s="39"/>
      <c r="G15" s="39"/>
      <c r="H15" s="39">
        <v>4</v>
      </c>
      <c r="I15" s="39">
        <v>4</v>
      </c>
      <c r="J15" s="39">
        <v>1</v>
      </c>
      <c r="K15" s="39"/>
      <c r="L15" s="39"/>
      <c r="M15" s="39"/>
      <c r="N15" s="39">
        <v>5</v>
      </c>
      <c r="O15" s="39">
        <v>9</v>
      </c>
    </row>
    <row r="16" spans="1:15" x14ac:dyDescent="0.35">
      <c r="A16" s="39">
        <v>11</v>
      </c>
      <c r="B16" s="38" t="s">
        <v>123</v>
      </c>
      <c r="C16" s="62" t="s">
        <v>210</v>
      </c>
      <c r="D16" s="39">
        <v>2</v>
      </c>
      <c r="E16" s="39">
        <v>1</v>
      </c>
      <c r="F16" s="39"/>
      <c r="G16" s="39"/>
      <c r="H16" s="39">
        <v>3</v>
      </c>
      <c r="I16" s="39">
        <v>2</v>
      </c>
      <c r="J16" s="39">
        <v>1</v>
      </c>
      <c r="K16" s="39"/>
      <c r="L16" s="39"/>
      <c r="M16" s="39">
        <v>1</v>
      </c>
      <c r="N16" s="39">
        <v>4</v>
      </c>
      <c r="O16" s="39">
        <v>7</v>
      </c>
    </row>
    <row r="17" spans="1:15" x14ac:dyDescent="0.35">
      <c r="A17" s="39">
        <v>12</v>
      </c>
      <c r="B17" s="38" t="s">
        <v>124</v>
      </c>
      <c r="C17" s="63" t="s">
        <v>209</v>
      </c>
      <c r="D17" s="39">
        <v>2</v>
      </c>
      <c r="E17" s="39">
        <v>1</v>
      </c>
      <c r="F17" s="39"/>
      <c r="G17" s="39"/>
      <c r="H17" s="39">
        <v>3</v>
      </c>
      <c r="I17" s="39">
        <v>4</v>
      </c>
      <c r="J17" s="39">
        <v>1</v>
      </c>
      <c r="K17" s="39"/>
      <c r="L17" s="39"/>
      <c r="M17" s="39"/>
      <c r="N17" s="39">
        <v>5</v>
      </c>
      <c r="O17" s="39">
        <v>8</v>
      </c>
    </row>
    <row r="18" spans="1:15" x14ac:dyDescent="0.35">
      <c r="A18" s="39">
        <v>13</v>
      </c>
      <c r="B18" s="38" t="s">
        <v>125</v>
      </c>
      <c r="C18" s="63" t="s">
        <v>209</v>
      </c>
      <c r="D18" s="39">
        <v>2</v>
      </c>
      <c r="E18" s="39">
        <v>1</v>
      </c>
      <c r="F18" s="39"/>
      <c r="G18" s="39"/>
      <c r="H18" s="39">
        <v>3</v>
      </c>
      <c r="I18" s="39">
        <v>2</v>
      </c>
      <c r="J18" s="39"/>
      <c r="K18" s="39"/>
      <c r="L18" s="39"/>
      <c r="M18" s="39"/>
      <c r="N18" s="39">
        <v>2</v>
      </c>
      <c r="O18" s="39">
        <v>5</v>
      </c>
    </row>
    <row r="19" spans="1:15" x14ac:dyDescent="0.35">
      <c r="A19" s="39">
        <v>14</v>
      </c>
      <c r="B19" s="38" t="s">
        <v>126</v>
      </c>
      <c r="C19" s="63" t="s">
        <v>209</v>
      </c>
      <c r="D19" s="39"/>
      <c r="E19" s="39"/>
      <c r="F19" s="39"/>
      <c r="G19" s="39"/>
      <c r="H19" s="39"/>
      <c r="I19" s="39">
        <v>1</v>
      </c>
      <c r="J19" s="39">
        <v>1</v>
      </c>
      <c r="K19" s="39"/>
      <c r="L19" s="39"/>
      <c r="M19" s="39"/>
      <c r="N19" s="39">
        <v>2</v>
      </c>
      <c r="O19" s="39">
        <v>2</v>
      </c>
    </row>
    <row r="20" spans="1:15" x14ac:dyDescent="0.35">
      <c r="A20" s="39">
        <v>15</v>
      </c>
      <c r="B20" s="38" t="s">
        <v>127</v>
      </c>
      <c r="C20" s="63" t="s">
        <v>209</v>
      </c>
      <c r="D20" s="39">
        <v>4</v>
      </c>
      <c r="E20" s="39">
        <v>1</v>
      </c>
      <c r="F20" s="39">
        <v>4</v>
      </c>
      <c r="G20" s="39"/>
      <c r="H20" s="39">
        <v>9</v>
      </c>
      <c r="I20" s="39">
        <v>4</v>
      </c>
      <c r="J20" s="39">
        <v>1</v>
      </c>
      <c r="K20" s="39"/>
      <c r="L20" s="39">
        <v>9</v>
      </c>
      <c r="M20" s="39">
        <v>6</v>
      </c>
      <c r="N20" s="39">
        <v>20</v>
      </c>
      <c r="O20" s="39">
        <v>29</v>
      </c>
    </row>
    <row r="21" spans="1:15" x14ac:dyDescent="0.35">
      <c r="A21" s="39">
        <v>16</v>
      </c>
      <c r="B21" s="38" t="s">
        <v>128</v>
      </c>
      <c r="C21" s="63" t="s">
        <v>209</v>
      </c>
      <c r="D21" s="39">
        <v>4</v>
      </c>
      <c r="E21" s="39">
        <v>1</v>
      </c>
      <c r="F21" s="39"/>
      <c r="G21" s="39"/>
      <c r="H21" s="39">
        <v>5</v>
      </c>
      <c r="I21" s="39">
        <v>4</v>
      </c>
      <c r="J21" s="39">
        <v>1</v>
      </c>
      <c r="K21" s="39"/>
      <c r="L21" s="39"/>
      <c r="M21" s="39"/>
      <c r="N21" s="39">
        <v>5</v>
      </c>
      <c r="O21" s="39">
        <v>10</v>
      </c>
    </row>
    <row r="22" spans="1:15" x14ac:dyDescent="0.35">
      <c r="A22" s="39">
        <v>17</v>
      </c>
      <c r="B22" s="38" t="s">
        <v>129</v>
      </c>
      <c r="C22" s="63" t="s">
        <v>209</v>
      </c>
      <c r="D22" s="39">
        <v>4</v>
      </c>
      <c r="E22" s="39">
        <v>1</v>
      </c>
      <c r="F22" s="39"/>
      <c r="G22" s="39"/>
      <c r="H22" s="39">
        <v>5</v>
      </c>
      <c r="I22" s="39">
        <v>4</v>
      </c>
      <c r="J22" s="39">
        <v>1</v>
      </c>
      <c r="K22" s="39">
        <v>1</v>
      </c>
      <c r="L22" s="39"/>
      <c r="M22" s="39"/>
      <c r="N22" s="39">
        <v>6</v>
      </c>
      <c r="O22" s="39">
        <v>11</v>
      </c>
    </row>
    <row r="23" spans="1:15" x14ac:dyDescent="0.35">
      <c r="A23" s="39">
        <v>18</v>
      </c>
      <c r="B23" s="38" t="s">
        <v>130</v>
      </c>
      <c r="C23" s="62" t="s">
        <v>210</v>
      </c>
      <c r="D23" s="39">
        <v>1</v>
      </c>
      <c r="E23" s="39">
        <v>1</v>
      </c>
      <c r="F23" s="39"/>
      <c r="G23" s="39"/>
      <c r="H23" s="39">
        <v>2</v>
      </c>
      <c r="I23" s="39">
        <v>3</v>
      </c>
      <c r="J23" s="39">
        <v>1</v>
      </c>
      <c r="K23" s="39"/>
      <c r="L23" s="39"/>
      <c r="M23" s="39"/>
      <c r="N23" s="39">
        <v>4</v>
      </c>
      <c r="O23" s="39">
        <v>6</v>
      </c>
    </row>
    <row r="24" spans="1:15" x14ac:dyDescent="0.35">
      <c r="A24" s="39">
        <v>19</v>
      </c>
      <c r="B24" s="38" t="s">
        <v>131</v>
      </c>
      <c r="C24" s="63" t="s">
        <v>209</v>
      </c>
      <c r="D24" s="39">
        <v>1</v>
      </c>
      <c r="E24" s="39">
        <v>1</v>
      </c>
      <c r="F24" s="39"/>
      <c r="G24" s="39"/>
      <c r="H24" s="39">
        <v>2</v>
      </c>
      <c r="I24" s="39">
        <v>2</v>
      </c>
      <c r="J24" s="39">
        <v>1</v>
      </c>
      <c r="K24" s="39"/>
      <c r="L24" s="39"/>
      <c r="M24" s="39"/>
      <c r="N24" s="39">
        <v>3</v>
      </c>
      <c r="O24" s="39">
        <v>5</v>
      </c>
    </row>
    <row r="25" spans="1:15" x14ac:dyDescent="0.35">
      <c r="A25" s="39">
        <v>20</v>
      </c>
      <c r="B25" s="38" t="s">
        <v>132</v>
      </c>
      <c r="C25" s="62" t="s">
        <v>210</v>
      </c>
      <c r="D25" s="39"/>
      <c r="E25" s="39"/>
      <c r="F25" s="39">
        <v>1</v>
      </c>
      <c r="G25" s="39"/>
      <c r="H25" s="39">
        <v>1</v>
      </c>
      <c r="I25" s="39"/>
      <c r="J25" s="39"/>
      <c r="K25" s="39"/>
      <c r="L25" s="39"/>
      <c r="M25" s="39"/>
      <c r="N25" s="39"/>
      <c r="O25" s="39">
        <v>1</v>
      </c>
    </row>
    <row r="26" spans="1:15" x14ac:dyDescent="0.35">
      <c r="A26" s="38"/>
      <c r="B26" s="38" t="s">
        <v>106</v>
      </c>
      <c r="C26" s="38"/>
      <c r="D26" s="39">
        <v>47</v>
      </c>
      <c r="E26" s="39">
        <v>17</v>
      </c>
      <c r="F26" s="39">
        <v>5</v>
      </c>
      <c r="G26" s="39">
        <v>1</v>
      </c>
      <c r="H26" s="39">
        <v>70</v>
      </c>
      <c r="I26" s="39">
        <v>63</v>
      </c>
      <c r="J26" s="39">
        <v>18</v>
      </c>
      <c r="K26" s="39">
        <v>1</v>
      </c>
      <c r="L26" s="39">
        <v>9</v>
      </c>
      <c r="M26" s="39">
        <v>9</v>
      </c>
      <c r="N26" s="39">
        <v>100</v>
      </c>
      <c r="O26" s="39">
        <v>170</v>
      </c>
    </row>
  </sheetData>
  <autoFilter ref="A5:O26" xr:uid="{BAD70C9E-DE47-46CC-A457-F637E32E5E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TOTAL as on 1 Dec</vt:lpstr>
      <vt:lpstr>FB 17-21 Nov 25</vt:lpstr>
      <vt:lpstr>BB 23-27 Sep</vt:lpstr>
      <vt:lpstr>PL Sep 25</vt:lpstr>
      <vt:lpstr>ST BB 3X3</vt:lpstr>
      <vt:lpstr>NC Golf</vt:lpstr>
      <vt:lpstr>NC HB</vt:lpstr>
      <vt:lpstr>NC 12 June 25</vt:lpstr>
      <vt:lpstr>RS NC</vt:lpstr>
      <vt:lpstr>TT NC</vt:lpstr>
      <vt:lpstr>BD NC</vt:lpstr>
      <vt:lpstr>VB NC</vt:lpstr>
      <vt:lpstr>TE NC</vt:lpstr>
      <vt:lpstr>BD ST</vt:lpstr>
      <vt:lpstr>BO NC</vt:lpstr>
      <vt:lpstr>SW NC</vt:lpstr>
      <vt:lpstr>FB ST</vt:lpstr>
      <vt:lpstr>time line 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Harpreet Singh</dc:creator>
  <cp:lastModifiedBy>sob sob</cp:lastModifiedBy>
  <cp:lastPrinted>2025-12-04T07:09:28Z</cp:lastPrinted>
  <dcterms:created xsi:type="dcterms:W3CDTF">2015-06-05T18:17:20Z</dcterms:created>
  <dcterms:modified xsi:type="dcterms:W3CDTF">2026-02-15T03:44:16Z</dcterms:modified>
</cp:coreProperties>
</file>